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1"/>
  <workbookPr/>
  <mc:AlternateContent xmlns:mc="http://schemas.openxmlformats.org/markup-compatibility/2006">
    <mc:Choice Requires="x15">
      <x15ac:absPath xmlns:x15ac="http://schemas.microsoft.com/office/spreadsheetml/2010/11/ac" url="C:\Users\55101909491\Documents\2-Planejamento Licitação\0-Container\Parecer-\"/>
    </mc:Choice>
  </mc:AlternateContent>
  <xr:revisionPtr revIDLastSave="257" documentId="11_73BF33069B0BEFE5C7B8281C037FC6A13808E151" xr6:coauthVersionLast="47" xr6:coauthVersionMax="47" xr10:uidLastSave="{5E4B5A2E-FE82-42AA-8737-6A9B9410C80E}"/>
  <bookViews>
    <workbookView xWindow="0" yWindow="0" windowWidth="20490" windowHeight="7755" firstSheet="2" activeTab="1" xr2:uid="{00000000-000D-0000-FFFF-FFFF00000000}"/>
  </bookViews>
  <sheets>
    <sheet name="PLANILHA ORÇAMENTARIA" sheetId="1" r:id="rId1"/>
    <sheet name="Fromação de Preço" sheetId="5" r:id="rId2"/>
    <sheet name="Cotações" sheetId="6" r:id="rId3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5" l="1"/>
  <c r="K20" i="6"/>
  <c r="I20" i="6"/>
  <c r="G20" i="6"/>
  <c r="K18" i="6"/>
  <c r="I18" i="6"/>
  <c r="K12" i="6"/>
  <c r="I12" i="6"/>
  <c r="I11" i="6"/>
  <c r="G12" i="6"/>
  <c r="G18" i="6"/>
  <c r="K11" i="6"/>
  <c r="G11" i="6"/>
  <c r="K10" i="6"/>
  <c r="I10" i="6"/>
  <c r="G10" i="6"/>
  <c r="K9" i="6"/>
  <c r="I9" i="6"/>
  <c r="G9" i="6"/>
  <c r="K8" i="6"/>
  <c r="I8" i="6"/>
  <c r="G8" i="6"/>
  <c r="K7" i="6"/>
  <c r="I7" i="6"/>
  <c r="G7" i="6"/>
  <c r="G10" i="5" l="1"/>
  <c r="G9" i="5"/>
  <c r="G8" i="5"/>
  <c r="G7" i="5"/>
  <c r="G6" i="5"/>
  <c r="N10" i="5" l="1"/>
  <c r="N9" i="5"/>
  <c r="N8" i="5"/>
  <c r="N7" i="5"/>
  <c r="N6" i="5"/>
  <c r="N11" i="5" s="1"/>
  <c r="L10" i="5"/>
  <c r="L9" i="5"/>
  <c r="L8" i="5"/>
  <c r="L7" i="5"/>
  <c r="L6" i="5"/>
  <c r="L11" i="5" s="1"/>
  <c r="J10" i="5"/>
  <c r="J9" i="5"/>
  <c r="J8" i="5"/>
  <c r="J7" i="5"/>
  <c r="J6" i="5"/>
  <c r="J11" i="5" s="1"/>
  <c r="G12" i="5" l="1"/>
  <c r="H10" i="5"/>
  <c r="H9" i="5"/>
  <c r="H8" i="5"/>
  <c r="H7" i="5"/>
  <c r="H6" i="5"/>
  <c r="H11" i="5" s="1"/>
  <c r="H17" i="5" s="1"/>
  <c r="H14" i="1"/>
  <c r="H13" i="1"/>
  <c r="H12" i="1"/>
  <c r="H11" i="1" l="1"/>
  <c r="H10" i="1"/>
  <c r="H9" i="1"/>
  <c r="H15" i="1" l="1"/>
</calcChain>
</file>

<file path=xl/sharedStrings.xml><?xml version="1.0" encoding="utf-8"?>
<sst xmlns="http://schemas.openxmlformats.org/spreadsheetml/2006/main" count="142" uniqueCount="65">
  <si>
    <t>PLANILHA ORÇAMENTARIA</t>
  </si>
  <si>
    <t>OBRA: GARAGEM DOS CARROS OFICIAIS</t>
  </si>
  <si>
    <t>DATA:</t>
  </si>
  <si>
    <t>BDI:  0%</t>
  </si>
  <si>
    <t>DESCRIÇÃO: FORNECIMENTO E INSTALAÇÃO DE CONTAINER</t>
  </si>
  <si>
    <t>FONTE</t>
  </si>
  <si>
    <t>VERSÃO</t>
  </si>
  <si>
    <t>MÊS REF.</t>
  </si>
  <si>
    <t xml:space="preserve">LOCAL : Rua Da Saudade, Santo Amaro-Recife/PE </t>
  </si>
  <si>
    <t>COTAÇÃO</t>
  </si>
  <si>
    <t>CLIENTE: RECEITA FEDERAL DO BRASIL 4 ªRF- SRRF4ª RF</t>
  </si>
  <si>
    <t>ITEM</t>
  </si>
  <si>
    <t>CÓDIGO</t>
  </si>
  <si>
    <t>DESCRIÇÃO</t>
  </si>
  <si>
    <t>UND</t>
  </si>
  <si>
    <t>QUANTIDADE</t>
  </si>
  <si>
    <t>PREÇO
UNITÁRIO R$</t>
  </si>
  <si>
    <t>PREÇO
TOTAL R$</t>
  </si>
  <si>
    <t>1.0</t>
  </si>
  <si>
    <t>CONTÊINER  FORNECIMENTO E INSTALAÇÃO DOS MODULOS</t>
  </si>
  <si>
    <t>1.1</t>
  </si>
  <si>
    <r>
      <rPr>
        <b/>
        <sz val="10"/>
        <color theme="1"/>
        <rFont val="Arial"/>
        <family val="2"/>
      </rPr>
      <t>Guarita-</t>
    </r>
    <r>
      <rPr>
        <sz val="10"/>
        <color theme="1"/>
        <rFont val="Arial"/>
        <family val="2"/>
      </rPr>
      <t xml:space="preserve"> Container para escritório com banheiro para guarita e vigilância.
Módulo com isolamento termoacústico, revestido com acabamento em pvc branco e banheiro medindo aproximadamente 6,00m x 2,50m x 2,60m (altura) com 01 porta de acesso, 04 janelas de correr, iluminação, instalação elétrica e lógica conforme o anteprojeto em anexo, piso em compensado naval revestido com Paviflex de auto tráfego ou manta vinílica com 1,6 mm. Instalações dados + voz + elétricas,hidráulica e infraestrutura para instalação de Split 18.000 BTU/H, até a saída do container.Banheiro: 01 vaso sanitário com tampa e descarga, 01 lavatório de louça branca, espelho, kit ferragens, 01 janela basculante de 0,60 x 0,60, 01 divisória interna com porta em duraplac, luminárias LED conforme anteprojeto elétrico.
 </t>
    </r>
  </si>
  <si>
    <t>UNID</t>
  </si>
  <si>
    <t>1.2</t>
  </si>
  <si>
    <r>
      <rPr>
        <b/>
        <sz val="10"/>
        <color rgb="FF000000"/>
        <rFont val="Arial"/>
        <family val="2"/>
      </rPr>
      <t>Vestiário-</t>
    </r>
    <r>
      <rPr>
        <sz val="10"/>
        <color rgb="FF000000"/>
        <rFont val="Arial"/>
        <family val="2"/>
      </rPr>
      <t xml:space="preserve"> Módulo com isolamento termoacústico, revestido com acabamento em pvc branco medindo aproximadamente 6,00m x 2,50m x 2,60m (altura) dividido internamente em 02 vestiários, sendo 01 masculino e 01 feminino, conforme anteprojeto em anexo.
O Container deve ter 02 portas de acesso, 02 janelas altas basculantes, iluminação com luminárias LED, instalação elétrica e lógica conforme o anteprojeto em anexo, piso em compensado naval com espessura de 18 mm, com revestimento impermeável, lavável e antiderrapante, conforme a NR 18.
O container vestiário deve ter 04 duchas para banho, 03 vasos sanitários com tampa e descarga, 03 lavatórios de louça branca e espelhos, kit ferragens, 02 janelas basculantes de 0,60 x 0,60, 02 luminárias e divisórias internas com porta em duraplac, conforme anteprojeto de arquitetura.
</t>
    </r>
  </si>
  <si>
    <t>1.3</t>
  </si>
  <si>
    <r>
      <t>Sala dos motoristas -</t>
    </r>
    <r>
      <rPr>
        <sz val="10"/>
        <color rgb="FF000000"/>
        <rFont val="Arial"/>
        <family val="2"/>
      </rPr>
      <t xml:space="preserve"> Módulo com isolamento termoacústico, revestido com acabamento em pvc branco medindo aproximadamente 6,00m x 2,50m x 2,60m (altura) com 01 bancada com 01 pia, 02 portas de acesso, 02 janelas de correr conforme anteprojeto de arquitetura.
O container deve ter também iluminação com luminárias LED, instalação elétrica e lógica conforme o anteprojeto em anexo, piso em compensado naval revestido com Paviflex de auto tráfego ou manta vinílica com 1,6 mm. Instalações dados + voz + elétricas, hidráulica e infraestrutura para instalação de Split 18.000 BTU/H até a saída do container.
</t>
    </r>
  </si>
  <si>
    <t>1.4</t>
  </si>
  <si>
    <r>
      <t>Administração -</t>
    </r>
    <r>
      <rPr>
        <sz val="10"/>
        <color rgb="FF000000"/>
        <rFont val="Arial"/>
        <family val="2"/>
      </rPr>
      <t xml:space="preserve"> Módulo com isolamento termoacústico, revestido com acabamento em pvc branco medindo aproximadamente 6,00m x 2,50m x 2,60m (altura) com 01 porta de acesso, 04 janelas de correr, iluminação em LED, instalação elétrica e lógica conforme o anteprojeto em anexo, piso em compensado naval revestido com Paviflex de auto tráfego ou manta vinílica com 1,6 mm. Instalações dados + voz + elétricas,hidráulica e infraestrutura para instalação de Split 18.000 BTU/H até a saída do container.</t>
    </r>
  </si>
  <si>
    <t>1.5</t>
  </si>
  <si>
    <t>COBERTA</t>
  </si>
  <si>
    <t>unid</t>
  </si>
  <si>
    <t>2.0</t>
  </si>
  <si>
    <t xml:space="preserve">Mobilização com Carreta, Mobilização com  Munk  e Montagem </t>
  </si>
  <si>
    <t>VALOR TOTAL</t>
  </si>
  <si>
    <t>Cotação</t>
  </si>
  <si>
    <t>MEIDANA/MEDIA</t>
  </si>
  <si>
    <t>LAFAETE</t>
  </si>
  <si>
    <t>AGEMAR</t>
  </si>
  <si>
    <t>Modularis</t>
  </si>
  <si>
    <t>MAGNA Locações</t>
  </si>
  <si>
    <t>ALFER EQUIPAMENTOS</t>
  </si>
  <si>
    <t>1</t>
  </si>
  <si>
    <t>CONTÊINER  COMPRA DOS MODULOS</t>
  </si>
  <si>
    <r>
      <rPr>
        <b/>
        <sz val="10"/>
        <color theme="1"/>
        <rFont val="Arial"/>
        <family val="2"/>
      </rPr>
      <t>Guarita-</t>
    </r>
    <r>
      <rPr>
        <sz val="10"/>
        <color theme="1"/>
        <rFont val="Arial"/>
        <family val="2"/>
      </rPr>
      <t xml:space="preserve"> Container para escritório com banheiro para guarita e vigilância.
Módulo com isolamento termoacústico, revestido com acabamento em pvc branco e banheiro medindo aproximadamente</t>
    </r>
    <r>
      <rPr>
        <b/>
        <sz val="10"/>
        <color rgb="FF0070C0"/>
        <rFont val="Arial"/>
        <family val="2"/>
      </rPr>
      <t xml:space="preserve"> 6,00m x 2,50m x 2,60m </t>
    </r>
    <r>
      <rPr>
        <sz val="10"/>
        <color theme="1"/>
        <rFont val="Arial"/>
        <family val="2"/>
      </rPr>
      <t xml:space="preserve">(altura) com 01 porta de acesso, 04 janelas de correr, iluminação, instalação elétrica e lógica conforme o anteprojeto em anexo, piso em compensado naval revestido com Paviflex de auto tráfego ou manta vinílica com 1,6 mm. Instalações dados + voz + elétricas,hidráulica e infraestrutura para instalação de Split 18.000 BTU/H, até a saída do container.Banheiro: 01 vaso sanitário com tampa e descarga, 01 lavatório de louça branca, espelho, kit ferragens, 01 janela basculante de 0,60 x 0,60, 01 divisória interna com porta em duraplac, luminárias LED conforme anteprojeto elétrico.
 </t>
    </r>
  </si>
  <si>
    <r>
      <t>Sala dos motoristas -</t>
    </r>
    <r>
      <rPr>
        <sz val="10"/>
        <color rgb="FF000000"/>
        <rFont val="Arial"/>
        <family val="2"/>
      </rPr>
      <t xml:space="preserve"> Módulo com isolamento termoacústico, revestido com acabamento em pvc branco medindo aproximadamente </t>
    </r>
    <r>
      <rPr>
        <b/>
        <sz val="10"/>
        <color rgb="FF0070C0"/>
        <rFont val="Arial"/>
        <family val="2"/>
      </rPr>
      <t xml:space="preserve">6,00m x 2,50m x 2,60m (altura) </t>
    </r>
    <r>
      <rPr>
        <sz val="10"/>
        <color rgb="FF000000"/>
        <rFont val="Arial"/>
        <family val="2"/>
      </rPr>
      <t xml:space="preserve">com 01 bancada com 01 pia, 02 portas de acesso, 02 janelas de correr conforme anteprojeto de arquitetura.
O container deve ter também iluminação com luminárias LED, instalação elétrica e lógica conforme o anteprojeto em anexo, piso em compensado naval revestido com Paviflex de auto tráfego ou manta vinílica com 1,6 mm. Instalações dados + voz + elétricas, hidráulica e infraestrutura para instalação de Split 18.000 BTU/H até a saída do container.
</t>
    </r>
  </si>
  <si>
    <r>
      <t>Administração -</t>
    </r>
    <r>
      <rPr>
        <sz val="10"/>
        <color rgb="FF000000"/>
        <rFont val="Arial"/>
        <family val="2"/>
      </rPr>
      <t xml:space="preserve"> Módulo com isolamento termoacústico, revestido com acabamento em pvc branco medindo aproximadamente </t>
    </r>
    <r>
      <rPr>
        <b/>
        <sz val="10"/>
        <color rgb="FF0070C0"/>
        <rFont val="Arial"/>
        <family val="2"/>
      </rPr>
      <t>6,00m x 2,50m x 2,60m (altura</t>
    </r>
    <r>
      <rPr>
        <sz val="10"/>
        <color rgb="FF000000"/>
        <rFont val="Arial"/>
        <family val="2"/>
      </rPr>
      <t>) com 01 porta de acesso, 04 janelas de correr, iluminação em LED, instalação elétrica e lógica conforme o anteprojeto em anexo, piso em compensado naval revestido com Paviflex de auto tráfego ou manta vinílica com 1,6 mm. Instalações dados + voz + elétricas,hidráulica e infraestrutura para instalação de Split 18.000 BTU/H até a saída do container.</t>
    </r>
  </si>
  <si>
    <t>1.6</t>
  </si>
  <si>
    <t>2.1</t>
  </si>
  <si>
    <t>Mobilização com Carreta</t>
  </si>
  <si>
    <t>2.2</t>
  </si>
  <si>
    <t xml:space="preserve"> Mobilização com  Munk  </t>
  </si>
  <si>
    <t>2.3</t>
  </si>
  <si>
    <t xml:space="preserve">Montagem </t>
  </si>
  <si>
    <t>não apresentaram propota por só trabalhar com locação</t>
  </si>
  <si>
    <r>
      <rPr>
        <b/>
        <sz val="8"/>
        <color theme="1"/>
        <rFont val="Arial"/>
      </rPr>
      <t>Guarita-</t>
    </r>
    <r>
      <rPr>
        <sz val="8"/>
        <color theme="1"/>
        <rFont val="Arial"/>
      </rPr>
      <t xml:space="preserve"> Container para escritório com banheiro para guarita e vigilância.
Módulo com isolamento termoacústico, revestido com acabamento em pvc branco e banheiro medindo aproximadamente</t>
    </r>
    <r>
      <rPr>
        <b/>
        <sz val="8"/>
        <color rgb="FF0070C0"/>
        <rFont val="Arial"/>
      </rPr>
      <t xml:space="preserve"> 6,00m x 2,50m x 2,60m </t>
    </r>
    <r>
      <rPr>
        <sz val="8"/>
        <color theme="1"/>
        <rFont val="Arial"/>
      </rPr>
      <t xml:space="preserve">(altura) com 01 porta de acesso, 04 janelas de correr, iluminação, instalação elétrica e lógica conforme o anteprojeto em anexo, piso em compensado naval revestido com Paviflex de auto tráfego ou manta vinílica com 1,6 mm. Instalações dados + voz + elétricas,hidráulica e infraestrutura para instalação de Split 18.000 BTU/H, até a saída do container.Banheiro: 01 vaso sanitário com tampa e descarga, 01 lavatório de louça branca, espelho, kit ferragens, 01 janela basculante de 0,60 x 0,60, 01 divisória interna com porta em duraplac, luminárias LED conforme anteprojeto elétrico.
 </t>
    </r>
  </si>
  <si>
    <r>
      <rPr>
        <b/>
        <sz val="8"/>
        <color rgb="FF000000"/>
        <rFont val="Arial"/>
      </rPr>
      <t>Vestiário-</t>
    </r>
    <r>
      <rPr>
        <sz val="8"/>
        <color rgb="FF000000"/>
        <rFont val="Arial"/>
      </rPr>
      <t xml:space="preserve"> Módulo com isolamento termoacústico, revestido com acabamento em pvc branco medindo aproximadamente 6,00m x 2,50m x 2,60m (altura) dividido internamente em 02 vestiários, sendo 01 masculino e 01 feminino, conforme anteprojeto em anexo.
O Container deve ter 02 portas de acesso, 02 janelas altas basculantes, iluminação com luminárias LED, instalação elétrica e lógica conforme o anteprojeto em anexo, piso em compensado naval com espessura de 18 mm, com revestimento impermeável, lavável e antiderrapante, conforme a NR 18.
O container vestiário deve ter 04 duchas para banho, 03 vasos sanitários com tampa e descarga, 03 lavatórios de louça branca e espelhos, kit ferragens, 02 janelas basculantes de 0,60 x 0,60, 02 luminárias e divisórias internas com porta em duraplac, conforme anteprojeto de arquitetura.
</t>
    </r>
  </si>
  <si>
    <r>
      <t>Sala dos motoristas -</t>
    </r>
    <r>
      <rPr>
        <sz val="8"/>
        <color rgb="FF000000"/>
        <rFont val="Arial"/>
      </rPr>
      <t xml:space="preserve"> Módulo com isolamento termoacústico, revestido com acabamento em pvc branco medindo aproximadamente </t>
    </r>
    <r>
      <rPr>
        <b/>
        <sz val="8"/>
        <color rgb="FF0070C0"/>
        <rFont val="Arial"/>
      </rPr>
      <t xml:space="preserve">6,00m x 2,50m x 2,60m (altura) </t>
    </r>
    <r>
      <rPr>
        <sz val="8"/>
        <color rgb="FF000000"/>
        <rFont val="Arial"/>
      </rPr>
      <t xml:space="preserve">com 01 bancada com 01 pia, 02 portas de acesso, 02 janelas de correr conforme anteprojeto de arquitetura.
O container deve ter também iluminação com luminárias LED, instalação elétrica e lógica conforme o anteprojeto em anexo, piso em compensado naval revestido com Paviflex de auto tráfego ou manta vinílica com 1,6 mm. Instalações dados + voz + elétricas, hidráulica e infraestrutura para instalação de Split 18.000 BTU/H até a saída do container.
</t>
    </r>
  </si>
  <si>
    <r>
      <t>Administração -</t>
    </r>
    <r>
      <rPr>
        <sz val="8"/>
        <color rgb="FF000000"/>
        <rFont val="Arial"/>
      </rPr>
      <t xml:space="preserve"> Módulo com isolamento termoacústico, revestido com acabamento em pvc branco medindo aproximadamente </t>
    </r>
    <r>
      <rPr>
        <b/>
        <sz val="8"/>
        <color rgb="FF0070C0"/>
        <rFont val="Arial"/>
      </rPr>
      <t>6,00m x 2,50m x 2,60m (altura</t>
    </r>
    <r>
      <rPr>
        <sz val="8"/>
        <color rgb="FF000000"/>
        <rFont val="Arial"/>
      </rPr>
      <t>) com 01 porta de acesso, 04 janelas de correr, iluminação em LED, instalação elétrica e lógica conforme o anteprojeto em anexo, piso em compensado naval revestido com Paviflex de auto tráfego ou manta vinílica com 1,6 mm. Instalações dados + voz + elétricas,hidráulica e infraestrutura para instalação de Split 18.000 BTU/H até a saída do container.</t>
    </r>
  </si>
  <si>
    <t>não apresentou  proposta, pois  só trabalhar com locação</t>
  </si>
  <si>
    <t>não apresentou proposta de preço conforme nossa especificações</t>
  </si>
  <si>
    <t>Mirassol /SP</t>
  </si>
  <si>
    <t>Pernambuco</t>
  </si>
  <si>
    <t>São Paulo</t>
  </si>
  <si>
    <t>empresa informou que a distância da fabrica para o local de entrega  dos ontainers fica +/- 3.000 Km.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</si>
</sst>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#,##0.00"/>
  </numFmts>
  <fonts count="44">
    <font>
      <sz val="11"/>
      <color theme="1"/>
      <name val="Calibri"/>
      <family val="2"/>
      <scheme val="minor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9" tint="-0.249977111117893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9"/>
      <color theme="4" tint="-0.249977111117893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70C0"/>
      <name val="Arial"/>
      <family val="2"/>
    </font>
    <font>
      <b/>
      <sz val="9"/>
      <color theme="7" tint="-0.249977111117893"/>
      <name val="Arial"/>
      <family val="2"/>
    </font>
    <font>
      <b/>
      <sz val="12"/>
      <color rgb="FF00B0F0"/>
      <name val="Arial"/>
      <family val="2"/>
    </font>
    <font>
      <b/>
      <sz val="9"/>
      <color rgb="FF00B0F0"/>
      <name val="Arial"/>
      <family val="2"/>
    </font>
    <font>
      <sz val="9"/>
      <name val="Arial"/>
      <family val="2"/>
    </font>
    <font>
      <sz val="10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color theme="4" tint="-0.249977111117893"/>
      <name val="Arial"/>
      <family val="2"/>
    </font>
    <font>
      <b/>
      <sz val="8"/>
      <color theme="9" tint="-0.249977111117893"/>
      <name val="Arial"/>
      <family val="2"/>
    </font>
    <font>
      <sz val="8"/>
      <color rgb="FFFF0000"/>
      <name val="Arial"/>
      <family val="2"/>
    </font>
    <font>
      <b/>
      <sz val="10"/>
      <color theme="1"/>
      <name val="Arial"/>
    </font>
    <font>
      <sz val="8"/>
      <color theme="1"/>
      <name val="Arial"/>
    </font>
    <font>
      <b/>
      <sz val="8"/>
      <color theme="1"/>
      <name val="Arial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70C0"/>
      <name val="Arial"/>
    </font>
    <font>
      <b/>
      <sz val="8"/>
      <color rgb="FF00B050"/>
      <name val="Arial"/>
    </font>
    <font>
      <b/>
      <sz val="8"/>
      <color theme="7" tint="-0.249977111117893"/>
      <name val="Arial"/>
    </font>
    <font>
      <b/>
      <sz val="8"/>
      <color rgb="FF00B0F0"/>
      <name val="Arial"/>
    </font>
  </fonts>
  <fills count="1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615D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3" xfId="0" applyBorder="1"/>
    <xf numFmtId="4" fontId="1" fillId="0" borderId="5" xfId="0" applyNumberFormat="1" applyFont="1" applyBorder="1" applyAlignment="1">
      <alignment horizontal="right" vertical="center" wrapText="1"/>
    </xf>
    <xf numFmtId="0" fontId="0" fillId="0" borderId="7" xfId="0" applyBorder="1"/>
    <xf numFmtId="0" fontId="0" fillId="0" borderId="8" xfId="0" applyBorder="1"/>
    <xf numFmtId="4" fontId="0" fillId="0" borderId="3" xfId="0" applyNumberFormat="1" applyBorder="1"/>
    <xf numFmtId="164" fontId="3" fillId="3" borderId="3" xfId="0" applyNumberFormat="1" applyFont="1" applyFill="1" applyBorder="1"/>
    <xf numFmtId="0" fontId="3" fillId="0" borderId="0" xfId="0" applyFont="1"/>
    <xf numFmtId="0" fontId="0" fillId="0" borderId="10" xfId="0" applyBorder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/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8" fillId="0" borderId="3" xfId="0" applyNumberFormat="1" applyFont="1" applyBorder="1"/>
    <xf numFmtId="0" fontId="7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right" vertical="center" wrapText="1"/>
    </xf>
    <xf numFmtId="0" fontId="8" fillId="0" borderId="3" xfId="0" applyFont="1" applyBorder="1"/>
    <xf numFmtId="0" fontId="1" fillId="3" borderId="1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8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0" xfId="0" applyFont="1"/>
    <xf numFmtId="0" fontId="9" fillId="0" borderId="7" xfId="0" applyFont="1" applyBorder="1"/>
    <xf numFmtId="14" fontId="8" fillId="0" borderId="10" xfId="0" applyNumberFormat="1" applyFont="1" applyBorder="1"/>
    <xf numFmtId="0" fontId="9" fillId="0" borderId="3" xfId="0" applyFont="1" applyBorder="1"/>
    <xf numFmtId="0" fontId="4" fillId="0" borderId="23" xfId="0" applyFont="1" applyBorder="1" applyAlignment="1">
      <alignment horizontal="left" vertical="center" wrapText="1"/>
    </xf>
    <xf numFmtId="4" fontId="4" fillId="0" borderId="2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justify" vertical="center" wrapText="1"/>
    </xf>
    <xf numFmtId="0" fontId="7" fillId="0" borderId="11" xfId="0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right" vertical="center" wrapText="1"/>
    </xf>
    <xf numFmtId="164" fontId="7" fillId="0" borderId="22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justify" vertical="center" wrapText="1"/>
    </xf>
    <xf numFmtId="164" fontId="7" fillId="0" borderId="18" xfId="0" applyNumberFormat="1" applyFont="1" applyBorder="1" applyAlignment="1">
      <alignment horizontal="right" vertical="center" wrapText="1"/>
    </xf>
    <xf numFmtId="0" fontId="4" fillId="0" borderId="17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justify" vertical="center" wrapText="1"/>
    </xf>
    <xf numFmtId="0" fontId="8" fillId="0" borderId="7" xfId="0" applyFont="1" applyBorder="1"/>
    <xf numFmtId="0" fontId="9" fillId="0" borderId="8" xfId="0" applyFont="1" applyBorder="1"/>
    <xf numFmtId="0" fontId="8" fillId="0" borderId="3" xfId="0" applyFont="1" applyBorder="1" applyAlignment="1">
      <alignment horizontal="left" wrapText="1"/>
    </xf>
    <xf numFmtId="0" fontId="8" fillId="0" borderId="9" xfId="0" applyFont="1" applyBorder="1"/>
    <xf numFmtId="164" fontId="9" fillId="3" borderId="3" xfId="0" applyNumberFormat="1" applyFont="1" applyFill="1" applyBorder="1"/>
    <xf numFmtId="0" fontId="9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9" fillId="0" borderId="10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14" fontId="0" fillId="0" borderId="0" xfId="0" applyNumberFormat="1"/>
    <xf numFmtId="4" fontId="0" fillId="0" borderId="7" xfId="0" applyNumberFormat="1" applyBorder="1"/>
    <xf numFmtId="0" fontId="1" fillId="6" borderId="29" xfId="0" applyFont="1" applyFill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0" fillId="0" borderId="9" xfId="0" applyBorder="1"/>
    <xf numFmtId="4" fontId="13" fillId="10" borderId="3" xfId="0" applyNumberFormat="1" applyFont="1" applyFill="1" applyBorder="1" applyAlignment="1">
      <alignment horizontal="center" vertical="center"/>
    </xf>
    <xf numFmtId="4" fontId="13" fillId="10" borderId="7" xfId="0" applyNumberFormat="1" applyFont="1" applyFill="1" applyBorder="1" applyAlignment="1">
      <alignment horizontal="center" vertical="center"/>
    </xf>
    <xf numFmtId="4" fontId="3" fillId="10" borderId="7" xfId="0" applyNumberFormat="1" applyFont="1" applyFill="1" applyBorder="1"/>
    <xf numFmtId="0" fontId="4" fillId="2" borderId="1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18" fillId="0" borderId="3" xfId="0" applyFont="1" applyBorder="1"/>
    <xf numFmtId="0" fontId="19" fillId="0" borderId="3" xfId="0" applyFont="1" applyBorder="1" applyAlignment="1">
      <alignment horizontal="left" wrapText="1"/>
    </xf>
    <xf numFmtId="0" fontId="20" fillId="0" borderId="3" xfId="0" applyFont="1" applyBorder="1" applyAlignment="1">
      <alignment horizontal="left" wrapText="1"/>
    </xf>
    <xf numFmtId="0" fontId="20" fillId="0" borderId="9" xfId="0" applyFont="1" applyBorder="1" applyAlignment="1">
      <alignment horizontal="left" wrapText="1"/>
    </xf>
    <xf numFmtId="0" fontId="21" fillId="0" borderId="0" xfId="0" applyFont="1"/>
    <xf numFmtId="4" fontId="23" fillId="0" borderId="3" xfId="0" applyNumberFormat="1" applyFont="1" applyBorder="1" applyAlignment="1">
      <alignment horizontal="center" vertical="center"/>
    </xf>
    <xf numFmtId="4" fontId="24" fillId="0" borderId="3" xfId="0" applyNumberFormat="1" applyFont="1" applyBorder="1" applyAlignment="1">
      <alignment horizontal="center" vertical="center"/>
    </xf>
    <xf numFmtId="4" fontId="25" fillId="0" borderId="3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Border="1"/>
    <xf numFmtId="4" fontId="3" fillId="5" borderId="3" xfId="0" applyNumberFormat="1" applyFont="1" applyFill="1" applyBorder="1"/>
    <xf numFmtId="4" fontId="3" fillId="6" borderId="7" xfId="0" applyNumberFormat="1" applyFont="1" applyFill="1" applyBorder="1"/>
    <xf numFmtId="4" fontId="6" fillId="3" borderId="3" xfId="0" applyNumberFormat="1" applyFont="1" applyFill="1" applyBorder="1" applyAlignment="1">
      <alignment horizontal="center" vertical="center"/>
    </xf>
    <xf numFmtId="164" fontId="12" fillId="11" borderId="0" xfId="0" applyNumberFormat="1" applyFont="1" applyFill="1" applyAlignment="1">
      <alignment horizontal="center" vertical="center" wrapText="1"/>
    </xf>
    <xf numFmtId="164" fontId="17" fillId="11" borderId="5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6" fillId="0" borderId="0" xfId="0" applyFont="1"/>
    <xf numFmtId="164" fontId="12" fillId="0" borderId="6" xfId="0" applyNumberFormat="1" applyFont="1" applyBorder="1" applyAlignment="1">
      <alignment horizontal="center" vertical="center" wrapText="1"/>
    </xf>
    <xf numFmtId="164" fontId="26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8" fillId="0" borderId="0" xfId="0" applyFont="1"/>
    <xf numFmtId="0" fontId="0" fillId="0" borderId="1" xfId="0" applyBorder="1"/>
    <xf numFmtId="0" fontId="0" fillId="0" borderId="5" xfId="0" applyBorder="1"/>
    <xf numFmtId="4" fontId="28" fillId="0" borderId="0" xfId="0" applyNumberFormat="1" applyFont="1"/>
    <xf numFmtId="4" fontId="28" fillId="0" borderId="34" xfId="0" applyNumberFormat="1" applyFont="1" applyBorder="1" applyAlignment="1">
      <alignment horizontal="center" vertical="center"/>
    </xf>
    <xf numFmtId="4" fontId="33" fillId="0" borderId="6" xfId="0" applyNumberFormat="1" applyFont="1" applyBorder="1" applyAlignment="1">
      <alignment horizontal="center" vertical="center"/>
    </xf>
    <xf numFmtId="4" fontId="28" fillId="0" borderId="35" xfId="0" applyNumberFormat="1" applyFont="1" applyBorder="1" applyAlignment="1">
      <alignment horizontal="center" vertical="center"/>
    </xf>
    <xf numFmtId="0" fontId="36" fillId="0" borderId="0" xfId="0" applyFont="1"/>
    <xf numFmtId="0" fontId="38" fillId="2" borderId="11" xfId="0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38" fillId="5" borderId="2" xfId="0" applyFont="1" applyFill="1" applyBorder="1" applyAlignment="1">
      <alignment horizontal="center" vertical="center" wrapText="1"/>
    </xf>
    <xf numFmtId="0" fontId="38" fillId="6" borderId="2" xfId="0" applyFont="1" applyFill="1" applyBorder="1" applyAlignment="1">
      <alignment horizontal="center" vertical="center" wrapText="1"/>
    </xf>
    <xf numFmtId="0" fontId="38" fillId="6" borderId="29" xfId="0" applyFont="1" applyFill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36" fillId="0" borderId="3" xfId="0" applyFont="1" applyBorder="1"/>
    <xf numFmtId="0" fontId="36" fillId="0" borderId="7" xfId="0" applyFont="1" applyBorder="1"/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justify" vertical="center" wrapText="1"/>
    </xf>
    <xf numFmtId="4" fontId="39" fillId="0" borderId="1" xfId="0" applyNumberFormat="1" applyFont="1" applyBorder="1" applyAlignment="1">
      <alignment horizontal="center" vertical="center" wrapText="1"/>
    </xf>
    <xf numFmtId="4" fontId="41" fillId="0" borderId="3" xfId="0" applyNumberFormat="1" applyFont="1" applyBorder="1" applyAlignment="1">
      <alignment horizontal="center" vertical="center"/>
    </xf>
    <xf numFmtId="4" fontId="36" fillId="0" borderId="3" xfId="0" applyNumberFormat="1" applyFont="1" applyBorder="1" applyAlignment="1">
      <alignment horizontal="center" vertical="center"/>
    </xf>
    <xf numFmtId="4" fontId="42" fillId="0" borderId="3" xfId="0" applyNumberFormat="1" applyFont="1" applyBorder="1" applyAlignment="1">
      <alignment horizontal="center" vertical="center"/>
    </xf>
    <xf numFmtId="4" fontId="43" fillId="0" borderId="3" xfId="0" applyNumberFormat="1" applyFont="1" applyBorder="1" applyAlignment="1">
      <alignment horizontal="center" vertical="center"/>
    </xf>
    <xf numFmtId="4" fontId="36" fillId="0" borderId="7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justify" vertical="center" wrapText="1"/>
    </xf>
    <xf numFmtId="0" fontId="38" fillId="0" borderId="1" xfId="0" applyFont="1" applyBorder="1" applyAlignment="1">
      <alignment horizontal="justify" vertical="center" wrapText="1"/>
    </xf>
    <xf numFmtId="0" fontId="39" fillId="0" borderId="4" xfId="0" applyFont="1" applyBorder="1" applyAlignment="1">
      <alignment horizontal="left" vertical="center" wrapText="1"/>
    </xf>
    <xf numFmtId="0" fontId="39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justify" vertical="center" wrapText="1"/>
    </xf>
    <xf numFmtId="4" fontId="39" fillId="0" borderId="4" xfId="0" applyNumberFormat="1" applyFont="1" applyBorder="1" applyAlignment="1">
      <alignment horizontal="center" vertical="center" wrapText="1"/>
    </xf>
    <xf numFmtId="0" fontId="37" fillId="0" borderId="3" xfId="0" applyFont="1" applyBorder="1"/>
    <xf numFmtId="0" fontId="39" fillId="0" borderId="3" xfId="0" applyFont="1" applyBorder="1" applyAlignment="1">
      <alignment horizontal="center" vertical="center" wrapText="1"/>
    </xf>
    <xf numFmtId="4" fontId="39" fillId="0" borderId="3" xfId="0" applyNumberFormat="1" applyFont="1" applyBorder="1" applyAlignment="1">
      <alignment horizontal="center" vertical="center" wrapText="1"/>
    </xf>
    <xf numFmtId="0" fontId="39" fillId="0" borderId="8" xfId="0" applyFont="1" applyBorder="1" applyAlignment="1">
      <alignment horizontal="left" vertical="center" wrapText="1"/>
    </xf>
    <xf numFmtId="0" fontId="36" fillId="0" borderId="8" xfId="0" applyFont="1" applyBorder="1"/>
    <xf numFmtId="4" fontId="37" fillId="10" borderId="3" xfId="0" applyNumberFormat="1" applyFont="1" applyFill="1" applyBorder="1" applyAlignment="1">
      <alignment horizontal="center" vertical="center"/>
    </xf>
    <xf numFmtId="4" fontId="37" fillId="10" borderId="7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left" wrapText="1"/>
    </xf>
    <xf numFmtId="0" fontId="28" fillId="0" borderId="1" xfId="0" applyFont="1" applyBorder="1"/>
    <xf numFmtId="4" fontId="3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/>
    </xf>
    <xf numFmtId="4" fontId="32" fillId="0" borderId="1" xfId="0" applyNumberFormat="1" applyFont="1" applyBorder="1" applyAlignment="1">
      <alignment horizontal="center" vertical="center"/>
    </xf>
    <xf numFmtId="4" fontId="33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Border="1"/>
    <xf numFmtId="4" fontId="28" fillId="0" borderId="32" xfId="0" applyNumberFormat="1" applyFont="1" applyBorder="1"/>
    <xf numFmtId="0" fontId="36" fillId="0" borderId="1" xfId="0" applyFont="1" applyBorder="1"/>
    <xf numFmtId="0" fontId="37" fillId="0" borderId="10" xfId="0" applyFont="1" applyBorder="1"/>
    <xf numFmtId="0" fontId="0" fillId="0" borderId="4" xfId="0" applyBorder="1"/>
    <xf numFmtId="0" fontId="28" fillId="0" borderId="4" xfId="0" applyFont="1" applyBorder="1"/>
    <xf numFmtId="4" fontId="28" fillId="0" borderId="4" xfId="0" applyNumberFormat="1" applyFont="1" applyBorder="1"/>
    <xf numFmtId="0" fontId="0" fillId="12" borderId="0" xfId="0" applyFill="1"/>
    <xf numFmtId="4" fontId="29" fillId="13" borderId="4" xfId="0" applyNumberFormat="1" applyFont="1" applyFill="1" applyBorder="1"/>
    <xf numFmtId="0" fontId="31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4" fontId="28" fillId="12" borderId="0" xfId="0" applyNumberFormat="1" applyFont="1" applyFill="1"/>
    <xf numFmtId="4" fontId="28" fillId="0" borderId="5" xfId="0" applyNumberFormat="1" applyFont="1" applyBorder="1" applyAlignment="1">
      <alignment horizontal="center" vertical="center"/>
    </xf>
    <xf numFmtId="4" fontId="28" fillId="0" borderId="5" xfId="0" applyNumberFormat="1" applyFont="1" applyBorder="1"/>
    <xf numFmtId="4" fontId="29" fillId="13" borderId="6" xfId="0" applyNumberFormat="1" applyFont="1" applyFill="1" applyBorder="1"/>
    <xf numFmtId="4" fontId="28" fillId="12" borderId="29" xfId="0" applyNumberFormat="1" applyFont="1" applyFill="1" applyBorder="1"/>
    <xf numFmtId="4" fontId="28" fillId="12" borderId="38" xfId="0" applyNumberFormat="1" applyFont="1" applyFill="1" applyBorder="1"/>
    <xf numFmtId="4" fontId="28" fillId="9" borderId="20" xfId="0" applyNumberFormat="1" applyFont="1" applyFill="1" applyBorder="1"/>
    <xf numFmtId="4" fontId="28" fillId="9" borderId="31" xfId="0" applyNumberFormat="1" applyFont="1" applyFill="1" applyBorder="1"/>
    <xf numFmtId="4" fontId="28" fillId="9" borderId="36" xfId="0" applyNumberFormat="1" applyFont="1" applyFill="1" applyBorder="1"/>
    <xf numFmtId="0" fontId="36" fillId="0" borderId="5" xfId="0" applyFont="1" applyBorder="1"/>
    <xf numFmtId="0" fontId="36" fillId="0" borderId="33" xfId="0" applyFont="1" applyBorder="1"/>
    <xf numFmtId="0" fontId="36" fillId="0" borderId="37" xfId="0" applyFont="1" applyBorder="1"/>
    <xf numFmtId="0" fontId="36" fillId="0" borderId="6" xfId="0" applyFont="1" applyBorder="1"/>
    <xf numFmtId="0" fontId="36" fillId="0" borderId="34" xfId="0" applyFont="1" applyBorder="1"/>
    <xf numFmtId="0" fontId="36" fillId="0" borderId="35" xfId="0" applyFont="1" applyBorder="1"/>
    <xf numFmtId="0" fontId="0" fillId="0" borderId="39" xfId="0" applyBorder="1"/>
    <xf numFmtId="0" fontId="28" fillId="0" borderId="40" xfId="0" applyFont="1" applyBorder="1"/>
    <xf numFmtId="4" fontId="28" fillId="0" borderId="40" xfId="0" applyNumberFormat="1" applyFont="1" applyBorder="1"/>
    <xf numFmtId="4" fontId="28" fillId="12" borderId="4" xfId="0" applyNumberFormat="1" applyFont="1" applyFill="1" applyBorder="1"/>
    <xf numFmtId="0" fontId="28" fillId="0" borderId="41" xfId="0" applyFont="1" applyBorder="1"/>
    <xf numFmtId="4" fontId="29" fillId="4" borderId="39" xfId="0" applyNumberFormat="1" applyFont="1" applyFill="1" applyBorder="1"/>
    <xf numFmtId="0" fontId="28" fillId="12" borderId="4" xfId="0" applyFont="1" applyFill="1" applyBorder="1"/>
    <xf numFmtId="4" fontId="28" fillId="5" borderId="42" xfId="0" applyNumberFormat="1" applyFont="1" applyFill="1" applyBorder="1"/>
    <xf numFmtId="4" fontId="28" fillId="0" borderId="43" xfId="0" applyNumberFormat="1" applyFont="1" applyBorder="1"/>
    <xf numFmtId="4" fontId="28" fillId="7" borderId="44" xfId="0" applyNumberFormat="1" applyFont="1" applyFill="1" applyBorder="1"/>
    <xf numFmtId="4" fontId="28" fillId="12" borderId="6" xfId="0" applyNumberFormat="1" applyFont="1" applyFill="1" applyBorder="1"/>
    <xf numFmtId="0" fontId="28" fillId="0" borderId="29" xfId="0" applyFont="1" applyBorder="1"/>
    <xf numFmtId="4" fontId="28" fillId="0" borderId="38" xfId="0" applyNumberFormat="1" applyFont="1" applyBorder="1"/>
    <xf numFmtId="4" fontId="28" fillId="0" borderId="29" xfId="0" applyNumberFormat="1" applyFont="1" applyBorder="1"/>
    <xf numFmtId="0" fontId="36" fillId="0" borderId="36" xfId="0" applyFont="1" applyBorder="1"/>
    <xf numFmtId="0" fontId="36" fillId="0" borderId="31" xfId="0" applyFont="1" applyBorder="1"/>
    <xf numFmtId="0" fontId="9" fillId="0" borderId="7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8" fillId="0" borderId="12" xfId="0" applyFont="1" applyBorder="1" applyAlignment="1">
      <alignment horizontal="left" wrapText="1"/>
    </xf>
    <xf numFmtId="0" fontId="8" fillId="0" borderId="16" xfId="0" applyFont="1" applyBorder="1" applyAlignment="1">
      <alignment horizontal="left" wrapText="1"/>
    </xf>
    <xf numFmtId="0" fontId="8" fillId="0" borderId="13" xfId="0" applyFont="1" applyBorder="1" applyAlignment="1">
      <alignment horizontal="left" wrapText="1"/>
    </xf>
    <xf numFmtId="0" fontId="8" fillId="0" borderId="8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17" fontId="8" fillId="0" borderId="8" xfId="0" applyNumberFormat="1" applyFont="1" applyBorder="1" applyAlignment="1">
      <alignment horizontal="center" vertical="center"/>
    </xf>
    <xf numFmtId="17" fontId="8" fillId="0" borderId="26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 wrapText="1"/>
    </xf>
    <xf numFmtId="0" fontId="0" fillId="0" borderId="3" xfId="0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0" fillId="5" borderId="3" xfId="0" applyFill="1" applyBorder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0" fontId="0" fillId="6" borderId="7" xfId="0" applyFill="1" applyBorder="1" applyAlignment="1">
      <alignment horizontal="center" wrapText="1"/>
    </xf>
    <xf numFmtId="164" fontId="26" fillId="0" borderId="8" xfId="0" applyNumberFormat="1" applyFont="1" applyBorder="1" applyAlignment="1">
      <alignment horizontal="center" vertical="center"/>
    </xf>
    <xf numFmtId="164" fontId="26" fillId="0" borderId="27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4" fontId="0" fillId="0" borderId="8" xfId="0" applyNumberFormat="1" applyBorder="1" applyAlignment="1">
      <alignment horizontal="center" wrapText="1"/>
    </xf>
    <xf numFmtId="4" fontId="0" fillId="0" borderId="27" xfId="0" applyNumberFormat="1" applyBorder="1" applyAlignment="1">
      <alignment horizontal="center" wrapText="1"/>
    </xf>
    <xf numFmtId="4" fontId="0" fillId="0" borderId="8" xfId="0" applyNumberFormat="1" applyBorder="1" applyAlignment="1">
      <alignment horizontal="right"/>
    </xf>
    <xf numFmtId="4" fontId="0" fillId="0" borderId="27" xfId="0" applyNumberFormat="1" applyBorder="1" applyAlignment="1">
      <alignment horizontal="right"/>
    </xf>
    <xf numFmtId="4" fontId="28" fillId="0" borderId="1" xfId="0" applyNumberFormat="1" applyFont="1" applyBorder="1" applyAlignment="1">
      <alignment horizont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7" fillId="0" borderId="34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6" fillId="4" borderId="27" xfId="0" applyFont="1" applyFill="1" applyBorder="1" applyAlignment="1">
      <alignment horizontal="center" wrapText="1"/>
    </xf>
    <xf numFmtId="0" fontId="36" fillId="5" borderId="27" xfId="0" applyFont="1" applyFill="1" applyBorder="1" applyAlignment="1">
      <alignment horizontal="center" wrapText="1"/>
    </xf>
    <xf numFmtId="0" fontId="36" fillId="6" borderId="27" xfId="0" applyFont="1" applyFill="1" applyBorder="1" applyAlignment="1">
      <alignment horizontal="center" wrapText="1"/>
    </xf>
    <xf numFmtId="0" fontId="36" fillId="6" borderId="30" xfId="0" applyFont="1" applyFill="1" applyBorder="1" applyAlignment="1">
      <alignment horizontal="center" wrapText="1"/>
    </xf>
    <xf numFmtId="0" fontId="36" fillId="0" borderId="27" xfId="0" applyFont="1" applyBorder="1" applyAlignment="1">
      <alignment horizontal="center" wrapText="1"/>
    </xf>
    <xf numFmtId="0" fontId="38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center" wrapText="1"/>
    </xf>
    <xf numFmtId="0" fontId="36" fillId="0" borderId="0" xfId="0" applyFont="1" applyAlignment="1">
      <alignment horizontal="center" wrapText="1"/>
    </xf>
    <xf numFmtId="0" fontId="36" fillId="0" borderId="20" xfId="0" applyFont="1" applyBorder="1" applyAlignment="1">
      <alignment horizontal="center" wrapText="1"/>
    </xf>
    <xf numFmtId="0" fontId="36" fillId="0" borderId="36" xfId="0" applyFont="1" applyBorder="1" applyAlignment="1">
      <alignment horizontal="center" wrapText="1"/>
    </xf>
    <xf numFmtId="0" fontId="36" fillId="0" borderId="38" xfId="0" applyFont="1" applyBorder="1" applyAlignment="1">
      <alignment horizontal="center" wrapText="1"/>
    </xf>
    <xf numFmtId="0" fontId="36" fillId="0" borderId="31" xfId="0" applyFont="1" applyBorder="1" applyAlignment="1">
      <alignment horizont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14" xfId="0" applyFont="1" applyBorder="1" applyAlignment="1">
      <alignment vertical="center" wrapText="1"/>
    </xf>
    <xf numFmtId="0" fontId="28" fillId="0" borderId="15" xfId="0" applyFont="1" applyBorder="1" applyAlignment="1">
      <alignment vertical="center" wrapText="1"/>
    </xf>
    <xf numFmtId="0" fontId="28" fillId="0" borderId="30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4" fontId="29" fillId="0" borderId="12" xfId="0" applyNumberFormat="1" applyFont="1" applyBorder="1" applyAlignment="1">
      <alignment horizontal="center" vertical="center" wrapText="1"/>
    </xf>
    <xf numFmtId="4" fontId="29" fillId="0" borderId="13" xfId="0" applyNumberFormat="1" applyFont="1" applyBorder="1" applyAlignment="1">
      <alignment horizontal="center" vertical="center" wrapText="1"/>
    </xf>
    <xf numFmtId="4" fontId="29" fillId="0" borderId="7" xfId="0" applyNumberFormat="1" applyFont="1" applyBorder="1" applyAlignment="1">
      <alignment horizontal="center" vertical="center" wrapText="1"/>
    </xf>
    <xf numFmtId="4" fontId="29" fillId="0" borderId="9" xfId="0" applyNumberFormat="1" applyFont="1" applyBorder="1" applyAlignment="1">
      <alignment horizontal="center" vertical="center" wrapText="1"/>
    </xf>
    <xf numFmtId="4" fontId="29" fillId="0" borderId="5" xfId="0" applyNumberFormat="1" applyFont="1" applyBorder="1" applyAlignment="1">
      <alignment horizontal="center" vertical="center" wrapText="1"/>
    </xf>
    <xf numFmtId="4" fontId="29" fillId="0" borderId="33" xfId="0" applyNumberFormat="1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0" fillId="8" borderId="9" xfId="0" applyFont="1" applyFill="1" applyBorder="1" applyAlignment="1">
      <alignment horizontal="right"/>
    </xf>
    <xf numFmtId="4" fontId="31" fillId="0" borderId="1" xfId="0" applyNumberFormat="1" applyFont="1" applyBorder="1" applyAlignment="1">
      <alignment horizontal="right"/>
    </xf>
    <xf numFmtId="4" fontId="34" fillId="0" borderId="1" xfId="0" applyNumberFormat="1" applyFont="1" applyBorder="1" applyAlignment="1">
      <alignment horizontal="right"/>
    </xf>
    <xf numFmtId="4" fontId="28" fillId="0" borderId="1" xfId="0" applyNumberFormat="1" applyFont="1" applyBorder="1" applyAlignment="1">
      <alignment horizontal="right"/>
    </xf>
    <xf numFmtId="4" fontId="29" fillId="13" borderId="4" xfId="0" applyNumberFormat="1" applyFont="1" applyFill="1" applyBorder="1" applyAlignment="1">
      <alignment horizontal="right"/>
    </xf>
    <xf numFmtId="4" fontId="6" fillId="12" borderId="10" xfId="0" applyNumberFormat="1" applyFont="1" applyFill="1" applyBorder="1" applyAlignment="1">
      <alignment horizontal="center" vertical="center"/>
    </xf>
    <xf numFmtId="4" fontId="6" fillId="0" borderId="45" xfId="0" applyNumberFormat="1" applyFont="1" applyBorder="1" applyAlignment="1">
      <alignment horizontal="center" vertical="center"/>
    </xf>
    <xf numFmtId="4" fontId="27" fillId="0" borderId="46" xfId="0" applyNumberFormat="1" applyFont="1" applyBorder="1"/>
    <xf numFmtId="4" fontId="27" fillId="0" borderId="47" xfId="0" applyNumberFormat="1" applyFont="1" applyBorder="1"/>
    <xf numFmtId="4" fontId="21" fillId="0" borderId="24" xfId="0" applyNumberFormat="1" applyFont="1" applyBorder="1"/>
    <xf numFmtId="4" fontId="3" fillId="10" borderId="48" xfId="0" applyNumberFormat="1" applyFont="1" applyFill="1" applyBorder="1"/>
    <xf numFmtId="4" fontId="10" fillId="0" borderId="7" xfId="0" applyNumberFormat="1" applyFont="1" applyBorder="1" applyAlignment="1">
      <alignment horizontal="center" vertical="center"/>
    </xf>
    <xf numFmtId="4" fontId="14" fillId="0" borderId="10" xfId="0" applyNumberFormat="1" applyFont="1" applyBorder="1" applyAlignment="1">
      <alignment horizontal="center" vertical="center"/>
    </xf>
    <xf numFmtId="4" fontId="13" fillId="10" borderId="8" xfId="0" applyNumberFormat="1" applyFont="1" applyFill="1" applyBorder="1" applyAlignment="1">
      <alignment horizontal="center" vertical="center"/>
    </xf>
    <xf numFmtId="4" fontId="3" fillId="4" borderId="27" xfId="0" applyNumberFormat="1" applyFont="1" applyFill="1" applyBorder="1"/>
    <xf numFmtId="4" fontId="15" fillId="10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615DB"/>
      <color rgb="FFCA06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6</xdr:row>
      <xdr:rowOff>19050</xdr:rowOff>
    </xdr:to>
    <xdr:pic>
      <xdr:nvPicPr>
        <xdr:cNvPr id="4" name="Figura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lum bright="-50000"/>
          <a:alphaModFix/>
        </a:blip>
        <a:srcRect/>
        <a:stretch>
          <a:fillRect/>
        </a:stretch>
      </xdr:blipFill>
      <xdr:spPr>
        <a:xfrm>
          <a:off x="0" y="190500"/>
          <a:ext cx="1219200" cy="971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H18"/>
  <sheetViews>
    <sheetView topLeftCell="B10" workbookViewId="0">
      <selection activeCell="J15" sqref="J15"/>
    </sheetView>
  </sheetViews>
  <sheetFormatPr defaultRowHeight="15"/>
  <cols>
    <col min="1" max="2" width="9.140625" style="36"/>
    <col min="3" max="3" width="100.140625" style="36" customWidth="1"/>
    <col min="4" max="5" width="9.140625" style="36"/>
    <col min="6" max="6" width="10.5703125" style="36" customWidth="1"/>
    <col min="7" max="8" width="11.28515625" style="36" bestFit="1" customWidth="1"/>
  </cols>
  <sheetData>
    <row r="2" spans="1:8">
      <c r="A2" s="32"/>
      <c r="B2" s="33"/>
      <c r="C2" s="195" t="s">
        <v>0</v>
      </c>
      <c r="D2" s="196"/>
      <c r="E2" s="196"/>
      <c r="F2" s="196"/>
      <c r="G2" s="196"/>
      <c r="H2" s="197"/>
    </row>
    <row r="3" spans="1:8">
      <c r="A3" s="34"/>
      <c r="B3" s="35"/>
      <c r="C3" s="198" t="s">
        <v>1</v>
      </c>
      <c r="D3" s="199"/>
      <c r="E3" s="200"/>
      <c r="F3" s="37" t="s">
        <v>2</v>
      </c>
      <c r="G3" s="38">
        <v>45225</v>
      </c>
      <c r="H3" s="63" t="s">
        <v>3</v>
      </c>
    </row>
    <row r="4" spans="1:8">
      <c r="A4" s="34"/>
      <c r="B4" s="35"/>
      <c r="C4" s="198" t="s">
        <v>4</v>
      </c>
      <c r="D4" s="199"/>
      <c r="E4" s="200"/>
      <c r="F4" s="39" t="s">
        <v>5</v>
      </c>
      <c r="G4" s="39" t="s">
        <v>6</v>
      </c>
      <c r="H4" s="39" t="s">
        <v>7</v>
      </c>
    </row>
    <row r="5" spans="1:8">
      <c r="A5" s="34"/>
      <c r="B5" s="35"/>
      <c r="C5" s="198" t="s">
        <v>8</v>
      </c>
      <c r="D5" s="199"/>
      <c r="E5" s="200"/>
      <c r="F5" s="201" t="s">
        <v>9</v>
      </c>
      <c r="G5" s="201"/>
      <c r="H5" s="203">
        <v>45078</v>
      </c>
    </row>
    <row r="6" spans="1:8">
      <c r="A6" s="34"/>
      <c r="B6" s="35"/>
      <c r="C6" s="198" t="s">
        <v>10</v>
      </c>
      <c r="D6" s="199"/>
      <c r="E6" s="200"/>
      <c r="F6" s="202"/>
      <c r="G6" s="202"/>
      <c r="H6" s="204"/>
    </row>
    <row r="7" spans="1:8" ht="38.25">
      <c r="A7" s="60" t="s">
        <v>11</v>
      </c>
      <c r="B7" s="60" t="s">
        <v>12</v>
      </c>
      <c r="C7" s="60" t="s">
        <v>13</v>
      </c>
      <c r="D7" s="60" t="s">
        <v>5</v>
      </c>
      <c r="E7" s="60" t="s">
        <v>14</v>
      </c>
      <c r="F7" s="60" t="s">
        <v>15</v>
      </c>
      <c r="G7" s="61" t="s">
        <v>16</v>
      </c>
      <c r="H7" s="61" t="s">
        <v>17</v>
      </c>
    </row>
    <row r="8" spans="1:8">
      <c r="A8" s="40" t="s">
        <v>18</v>
      </c>
      <c r="B8" s="205" t="s">
        <v>19</v>
      </c>
      <c r="C8" s="205"/>
      <c r="D8" s="205"/>
      <c r="E8" s="205"/>
      <c r="F8" s="205"/>
      <c r="G8" s="205"/>
      <c r="H8" s="41"/>
    </row>
    <row r="9" spans="1:8" ht="107.25">
      <c r="A9" s="42" t="s">
        <v>20</v>
      </c>
      <c r="B9" s="43"/>
      <c r="C9" s="44" t="s">
        <v>21</v>
      </c>
      <c r="D9" s="45"/>
      <c r="E9" s="45" t="s">
        <v>22</v>
      </c>
      <c r="F9" s="46">
        <v>1</v>
      </c>
      <c r="G9" s="46">
        <v>70304.600000000006</v>
      </c>
      <c r="H9" s="47">
        <f>F9*G9</f>
        <v>70304.600000000006</v>
      </c>
    </row>
    <row r="10" spans="1:8" ht="118.5">
      <c r="A10" s="42" t="s">
        <v>23</v>
      </c>
      <c r="B10" s="48"/>
      <c r="C10" s="49" t="s">
        <v>24</v>
      </c>
      <c r="D10" s="19"/>
      <c r="E10" s="19" t="s">
        <v>22</v>
      </c>
      <c r="F10" s="20">
        <v>1</v>
      </c>
      <c r="G10" s="20">
        <v>77222.91</v>
      </c>
      <c r="H10" s="50">
        <f>F10*G10</f>
        <v>77222.91</v>
      </c>
    </row>
    <row r="11" spans="1:8" ht="96">
      <c r="A11" s="42" t="s">
        <v>25</v>
      </c>
      <c r="B11" s="48"/>
      <c r="C11" s="51" t="s">
        <v>26</v>
      </c>
      <c r="D11" s="19"/>
      <c r="E11" s="19" t="s">
        <v>22</v>
      </c>
      <c r="F11" s="20">
        <v>1</v>
      </c>
      <c r="G11" s="20">
        <v>65928.78</v>
      </c>
      <c r="H11" s="50">
        <f>F11*G11</f>
        <v>65928.78</v>
      </c>
    </row>
    <row r="12" spans="1:8" ht="60">
      <c r="A12" s="42" t="s">
        <v>27</v>
      </c>
      <c r="B12" s="52"/>
      <c r="C12" s="53" t="s">
        <v>28</v>
      </c>
      <c r="D12" s="22"/>
      <c r="E12" s="22" t="s">
        <v>22</v>
      </c>
      <c r="F12" s="23">
        <v>1</v>
      </c>
      <c r="G12" s="23">
        <v>65678.55</v>
      </c>
      <c r="H12" s="50">
        <f t="shared" ref="H12:H14" si="0">F12*G12</f>
        <v>65678.55</v>
      </c>
    </row>
    <row r="13" spans="1:8">
      <c r="A13" s="42" t="s">
        <v>29</v>
      </c>
      <c r="B13" s="54"/>
      <c r="C13" s="39" t="s">
        <v>30</v>
      </c>
      <c r="D13" s="26"/>
      <c r="E13" s="24" t="s">
        <v>31</v>
      </c>
      <c r="F13" s="25">
        <v>1</v>
      </c>
      <c r="G13" s="21">
        <v>23498.3</v>
      </c>
      <c r="H13" s="50">
        <f t="shared" si="0"/>
        <v>23498.3</v>
      </c>
    </row>
    <row r="14" spans="1:8">
      <c r="A14" s="55" t="s">
        <v>32</v>
      </c>
      <c r="B14" s="32"/>
      <c r="C14" s="56" t="s">
        <v>33</v>
      </c>
      <c r="D14" s="26"/>
      <c r="E14" s="26" t="s">
        <v>31</v>
      </c>
      <c r="F14" s="26">
        <v>1</v>
      </c>
      <c r="G14" s="21">
        <v>71645</v>
      </c>
      <c r="H14" s="50">
        <f t="shared" si="0"/>
        <v>71645</v>
      </c>
    </row>
    <row r="15" spans="1:8">
      <c r="A15" s="54"/>
      <c r="B15" s="57"/>
      <c r="C15" s="195" t="s">
        <v>34</v>
      </c>
      <c r="D15" s="196"/>
      <c r="E15" s="196"/>
      <c r="F15" s="196"/>
      <c r="G15" s="197"/>
      <c r="H15" s="58">
        <f>SUM(H9:H14)</f>
        <v>374278.14</v>
      </c>
    </row>
    <row r="18" spans="4:4">
      <c r="D18" s="59"/>
    </row>
  </sheetData>
  <mergeCells count="10">
    <mergeCell ref="C15:G15"/>
    <mergeCell ref="C2:H2"/>
    <mergeCell ref="C3:E3"/>
    <mergeCell ref="C4:E4"/>
    <mergeCell ref="C5:E5"/>
    <mergeCell ref="C6:E6"/>
    <mergeCell ref="F5:F6"/>
    <mergeCell ref="G5:G6"/>
    <mergeCell ref="H5:H6"/>
    <mergeCell ref="B8:G8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U33"/>
  <sheetViews>
    <sheetView tabSelected="1" topLeftCell="C9" zoomScale="75" zoomScaleNormal="75" workbookViewId="0">
      <selection activeCell="H16" sqref="H16"/>
    </sheetView>
  </sheetViews>
  <sheetFormatPr defaultRowHeight="15"/>
  <cols>
    <col min="3" max="3" width="43.7109375" style="90" customWidth="1"/>
    <col min="6" max="6" width="10.5703125" customWidth="1"/>
    <col min="7" max="7" width="16" customWidth="1"/>
    <col min="8" max="8" width="12.140625" customWidth="1"/>
    <col min="9" max="9" width="15" customWidth="1"/>
    <col min="10" max="10" width="13.42578125" customWidth="1"/>
    <col min="11" max="11" width="13.28515625" customWidth="1"/>
    <col min="12" max="12" width="12.42578125" customWidth="1"/>
    <col min="13" max="13" width="12.5703125" customWidth="1"/>
    <col min="14" max="14" width="15.7109375" customWidth="1"/>
    <col min="16" max="16" width="10.140625" bestFit="1" customWidth="1"/>
    <col min="20" max="20" width="11.5703125" bestFit="1" customWidth="1"/>
  </cols>
  <sheetData>
    <row r="1" spans="1:21">
      <c r="A1" s="206"/>
      <c r="B1" s="206"/>
      <c r="C1" s="206"/>
      <c r="D1" s="206"/>
      <c r="E1" s="206"/>
      <c r="F1" s="206"/>
      <c r="G1" s="206"/>
      <c r="H1" s="206"/>
      <c r="I1" s="210" t="s">
        <v>35</v>
      </c>
      <c r="J1" s="210"/>
      <c r="K1" s="210"/>
      <c r="L1" s="210"/>
      <c r="M1" s="210"/>
      <c r="N1" s="210"/>
    </row>
    <row r="2" spans="1:21">
      <c r="A2" s="206"/>
      <c r="B2" s="206"/>
      <c r="C2" s="206"/>
      <c r="D2" s="206"/>
      <c r="E2" s="206"/>
      <c r="F2" s="206"/>
      <c r="G2" s="206"/>
      <c r="H2" s="206"/>
      <c r="I2" s="210"/>
      <c r="J2" s="210"/>
      <c r="K2" s="210"/>
      <c r="L2" s="210"/>
      <c r="M2" s="210"/>
      <c r="N2" s="210"/>
    </row>
    <row r="3" spans="1:21">
      <c r="A3" s="206"/>
      <c r="B3" s="206"/>
      <c r="C3" s="206"/>
      <c r="D3" s="206"/>
      <c r="E3" s="206"/>
      <c r="F3" s="206"/>
      <c r="G3" s="211" t="s">
        <v>36</v>
      </c>
      <c r="H3" s="211"/>
      <c r="I3" s="212" t="s">
        <v>37</v>
      </c>
      <c r="J3" s="212"/>
      <c r="K3" s="213" t="s">
        <v>38</v>
      </c>
      <c r="L3" s="213"/>
      <c r="M3" s="214" t="s">
        <v>39</v>
      </c>
      <c r="N3" s="215"/>
      <c r="O3" s="206" t="s">
        <v>40</v>
      </c>
      <c r="P3" s="206"/>
      <c r="Q3" s="206" t="s">
        <v>41</v>
      </c>
      <c r="R3" s="206"/>
    </row>
    <row r="4" spans="1:21" ht="24.75">
      <c r="A4" s="31" t="s">
        <v>11</v>
      </c>
      <c r="B4" s="31" t="s">
        <v>12</v>
      </c>
      <c r="C4" s="81" t="s">
        <v>13</v>
      </c>
      <c r="D4" s="31" t="s">
        <v>5</v>
      </c>
      <c r="E4" s="31" t="s">
        <v>14</v>
      </c>
      <c r="F4" s="31" t="s">
        <v>15</v>
      </c>
      <c r="G4" s="27" t="s">
        <v>16</v>
      </c>
      <c r="H4" s="27" t="s">
        <v>17</v>
      </c>
      <c r="I4" s="28" t="s">
        <v>16</v>
      </c>
      <c r="J4" s="28" t="s">
        <v>17</v>
      </c>
      <c r="K4" s="29" t="s">
        <v>16</v>
      </c>
      <c r="L4" s="29" t="s">
        <v>17</v>
      </c>
      <c r="M4" s="30" t="s">
        <v>16</v>
      </c>
      <c r="N4" s="74" t="s">
        <v>17</v>
      </c>
      <c r="O4" s="102" t="s">
        <v>16</v>
      </c>
      <c r="P4" s="102" t="s">
        <v>17</v>
      </c>
      <c r="Q4" s="102" t="s">
        <v>16</v>
      </c>
      <c r="R4" s="102" t="s">
        <v>17</v>
      </c>
    </row>
    <row r="5" spans="1:21">
      <c r="A5" s="3" t="s">
        <v>42</v>
      </c>
      <c r="B5" s="207" t="s">
        <v>43</v>
      </c>
      <c r="C5" s="207"/>
      <c r="D5" s="207"/>
      <c r="E5" s="207"/>
      <c r="F5" s="207"/>
      <c r="G5" s="207"/>
      <c r="H5" s="8"/>
      <c r="I5" s="7"/>
      <c r="J5" s="7"/>
      <c r="K5" s="7"/>
      <c r="L5" s="7"/>
      <c r="M5" s="7"/>
      <c r="N5" s="9"/>
      <c r="O5" s="7"/>
      <c r="P5" s="7"/>
      <c r="Q5" s="7"/>
      <c r="R5" s="7"/>
    </row>
    <row r="6" spans="1:21" ht="214.5">
      <c r="A6" s="1" t="s">
        <v>23</v>
      </c>
      <c r="B6" s="2"/>
      <c r="C6" s="82" t="s">
        <v>44</v>
      </c>
      <c r="D6" s="2"/>
      <c r="E6" s="15" t="s">
        <v>22</v>
      </c>
      <c r="F6" s="64">
        <v>1</v>
      </c>
      <c r="G6" s="94">
        <f>MEDIAN(I6,K6,M6)</f>
        <v>70304.600000000006</v>
      </c>
      <c r="H6" s="65">
        <f>F6*G6</f>
        <v>70304.600000000006</v>
      </c>
      <c r="I6" s="129">
        <v>70304.600000000006</v>
      </c>
      <c r="J6" s="68">
        <f>F6*I6</f>
        <v>70304.600000000006</v>
      </c>
      <c r="K6" s="91">
        <v>81000</v>
      </c>
      <c r="L6" s="68">
        <f>K6*F6</f>
        <v>81000</v>
      </c>
      <c r="M6" s="92">
        <v>50644</v>
      </c>
      <c r="N6" s="75">
        <f>M6*F6</f>
        <v>50644</v>
      </c>
      <c r="O6" s="7"/>
      <c r="P6" s="7"/>
      <c r="Q6" s="7"/>
      <c r="R6" s="7"/>
    </row>
    <row r="7" spans="1:21" ht="238.5">
      <c r="A7" s="1" t="s">
        <v>25</v>
      </c>
      <c r="B7" s="2"/>
      <c r="C7" s="83" t="s">
        <v>24</v>
      </c>
      <c r="D7" s="2"/>
      <c r="E7" s="15" t="s">
        <v>22</v>
      </c>
      <c r="F7" s="64">
        <v>1</v>
      </c>
      <c r="G7" s="95">
        <f t="shared" ref="G7:G10" si="0">MEDIAN(I7,K7,M7)</f>
        <v>77222.91</v>
      </c>
      <c r="H7" s="65">
        <f>F7*G7</f>
        <v>77222.91</v>
      </c>
      <c r="I7" s="129">
        <v>77222.91</v>
      </c>
      <c r="J7" s="68">
        <f t="shared" ref="J7:J12" si="1">F7*I7</f>
        <v>77222.91</v>
      </c>
      <c r="K7" s="91">
        <v>105000</v>
      </c>
      <c r="L7" s="68">
        <f t="shared" ref="L7:L10" si="2">K7*F7</f>
        <v>105000</v>
      </c>
      <c r="M7" s="92">
        <v>55248</v>
      </c>
      <c r="N7" s="75">
        <f t="shared" ref="N7:N10" si="3">M7*F7</f>
        <v>55248</v>
      </c>
      <c r="O7" s="7"/>
      <c r="P7" s="7"/>
      <c r="Q7" s="7"/>
      <c r="R7" s="7"/>
    </row>
    <row r="8" spans="1:21" ht="178.5">
      <c r="A8" s="1" t="s">
        <v>27</v>
      </c>
      <c r="B8" s="2"/>
      <c r="C8" s="84" t="s">
        <v>45</v>
      </c>
      <c r="D8" s="2"/>
      <c r="E8" s="15" t="s">
        <v>22</v>
      </c>
      <c r="F8" s="64">
        <v>1</v>
      </c>
      <c r="G8" s="95">
        <f t="shared" si="0"/>
        <v>65928.78</v>
      </c>
      <c r="H8" s="65">
        <f>F8*G8</f>
        <v>65928.78</v>
      </c>
      <c r="I8" s="129">
        <v>65928.78</v>
      </c>
      <c r="J8" s="68">
        <f t="shared" si="1"/>
        <v>65928.78</v>
      </c>
      <c r="K8" s="91">
        <v>67500</v>
      </c>
      <c r="L8" s="68">
        <f t="shared" si="2"/>
        <v>67500</v>
      </c>
      <c r="M8" s="92">
        <v>46040</v>
      </c>
      <c r="N8" s="75">
        <f t="shared" si="3"/>
        <v>46040</v>
      </c>
      <c r="O8" s="218"/>
      <c r="P8" s="219"/>
      <c r="Q8" s="218"/>
      <c r="R8" s="219"/>
    </row>
    <row r="9" spans="1:21" ht="142.5">
      <c r="A9" s="4" t="s">
        <v>29</v>
      </c>
      <c r="B9" s="5"/>
      <c r="C9" s="85" t="s">
        <v>46</v>
      </c>
      <c r="D9" s="5"/>
      <c r="E9" s="16" t="s">
        <v>22</v>
      </c>
      <c r="F9" s="66">
        <v>1</v>
      </c>
      <c r="G9" s="95">
        <f t="shared" si="0"/>
        <v>65678.55</v>
      </c>
      <c r="H9" s="65">
        <f t="shared" ref="H9:H12" si="4">F9*G9</f>
        <v>65678.55</v>
      </c>
      <c r="I9" s="129">
        <v>65678.55</v>
      </c>
      <c r="J9" s="68">
        <f t="shared" si="1"/>
        <v>65678.55</v>
      </c>
      <c r="K9" s="91">
        <v>72500</v>
      </c>
      <c r="L9" s="68">
        <f t="shared" si="2"/>
        <v>72500</v>
      </c>
      <c r="M9" s="92">
        <v>46040</v>
      </c>
      <c r="N9" s="75">
        <f t="shared" si="3"/>
        <v>46040</v>
      </c>
      <c r="O9" s="220"/>
      <c r="P9" s="221"/>
      <c r="Q9" s="220"/>
      <c r="R9" s="221"/>
    </row>
    <row r="10" spans="1:21" ht="14.25">
      <c r="A10" s="6" t="s">
        <v>47</v>
      </c>
      <c r="B10" s="7"/>
      <c r="C10" s="86" t="s">
        <v>30</v>
      </c>
      <c r="D10" s="7"/>
      <c r="E10" s="17" t="s">
        <v>31</v>
      </c>
      <c r="F10" s="67">
        <v>1</v>
      </c>
      <c r="G10" s="95">
        <f t="shared" si="0"/>
        <v>23498.3</v>
      </c>
      <c r="H10" s="65">
        <f t="shared" si="4"/>
        <v>23498.3</v>
      </c>
      <c r="I10" s="129">
        <v>23498.3</v>
      </c>
      <c r="J10" s="68">
        <f t="shared" si="1"/>
        <v>23498.3</v>
      </c>
      <c r="K10" s="91">
        <v>30000</v>
      </c>
      <c r="L10" s="68">
        <f t="shared" si="2"/>
        <v>30000</v>
      </c>
      <c r="M10" s="93">
        <v>6784.23</v>
      </c>
      <c r="N10" s="75">
        <f t="shared" si="3"/>
        <v>6784.23</v>
      </c>
      <c r="O10" s="220"/>
      <c r="P10" s="221"/>
      <c r="Q10" s="220"/>
      <c r="R10" s="221"/>
    </row>
    <row r="11" spans="1:21">
      <c r="A11" s="76"/>
      <c r="B11" s="10"/>
      <c r="C11" s="86"/>
      <c r="D11" s="7"/>
      <c r="E11" s="17"/>
      <c r="F11" s="67"/>
      <c r="G11" s="99"/>
      <c r="H11" s="101">
        <f>SUM(H6:H10)</f>
        <v>302633.14</v>
      </c>
      <c r="I11" s="68"/>
      <c r="J11" s="277">
        <f>SUM(J6:J10)</f>
        <v>302633.14</v>
      </c>
      <c r="K11" s="68"/>
      <c r="L11" s="78">
        <f>SUM(L6:L10)</f>
        <v>356000</v>
      </c>
      <c r="M11" s="68"/>
      <c r="N11" s="79">
        <f>SUM(N6:N10)</f>
        <v>204756.23</v>
      </c>
      <c r="O11" s="220"/>
      <c r="P11" s="221"/>
      <c r="Q11" s="220"/>
      <c r="R11" s="221"/>
    </row>
    <row r="12" spans="1:21" ht="27">
      <c r="A12" s="10" t="s">
        <v>32</v>
      </c>
      <c r="B12" s="10"/>
      <c r="C12" s="88" t="s">
        <v>33</v>
      </c>
      <c r="D12" s="7"/>
      <c r="E12" s="18" t="s">
        <v>31</v>
      </c>
      <c r="F12" s="69">
        <v>1</v>
      </c>
      <c r="G12" s="68">
        <f>MEDIAN(I12,K12,M12)</f>
        <v>0</v>
      </c>
      <c r="H12" s="104"/>
      <c r="I12" s="275"/>
      <c r="J12" s="270"/>
      <c r="K12" s="276">
        <v>0</v>
      </c>
      <c r="L12" s="68"/>
      <c r="M12" s="70">
        <v>0</v>
      </c>
      <c r="N12" s="75"/>
      <c r="O12" s="220"/>
      <c r="P12" s="221"/>
      <c r="Q12" s="220"/>
      <c r="R12" s="221"/>
      <c r="T12" s="72"/>
    </row>
    <row r="13" spans="1:21">
      <c r="A13" s="7" t="s">
        <v>48</v>
      </c>
      <c r="B13" s="7"/>
      <c r="C13" s="87" t="s">
        <v>49</v>
      </c>
      <c r="D13" s="7"/>
      <c r="E13" s="7"/>
      <c r="F13" s="7"/>
      <c r="G13" s="71"/>
      <c r="H13" s="216"/>
      <c r="I13" s="73"/>
      <c r="J13" s="271"/>
      <c r="K13" s="276"/>
      <c r="L13" s="224"/>
      <c r="M13" s="70"/>
      <c r="N13" s="226"/>
      <c r="O13" s="220"/>
      <c r="P13" s="221"/>
      <c r="Q13" s="220"/>
      <c r="R13" s="221"/>
      <c r="T13" s="72"/>
    </row>
    <row r="14" spans="1:21">
      <c r="A14" s="7" t="s">
        <v>50</v>
      </c>
      <c r="B14" s="7"/>
      <c r="C14" s="87" t="s">
        <v>51</v>
      </c>
      <c r="D14" s="7"/>
      <c r="E14" s="7"/>
      <c r="F14" s="7"/>
      <c r="G14" s="71"/>
      <c r="H14" s="217"/>
      <c r="I14" s="73"/>
      <c r="J14" s="272"/>
      <c r="K14" s="276"/>
      <c r="L14" s="225"/>
      <c r="M14" s="70"/>
      <c r="N14" s="227"/>
      <c r="O14" s="220"/>
      <c r="P14" s="221"/>
      <c r="Q14" s="220"/>
      <c r="R14" s="221"/>
      <c r="T14" s="72"/>
      <c r="U14" s="103"/>
    </row>
    <row r="15" spans="1:21">
      <c r="A15" s="7" t="s">
        <v>52</v>
      </c>
      <c r="B15" s="7"/>
      <c r="C15" s="87" t="s">
        <v>53</v>
      </c>
      <c r="D15" s="7"/>
      <c r="E15" s="7"/>
      <c r="F15" s="7"/>
      <c r="G15" s="269"/>
      <c r="H15" s="105"/>
      <c r="I15" s="73"/>
      <c r="J15" s="273"/>
      <c r="K15" s="276"/>
      <c r="L15" s="11"/>
      <c r="M15" s="70"/>
      <c r="N15" s="73"/>
      <c r="O15" s="220"/>
      <c r="P15" s="221"/>
      <c r="Q15" s="220"/>
      <c r="R15" s="221"/>
      <c r="T15" s="62"/>
    </row>
    <row r="16" spans="1:21">
      <c r="A16" s="9"/>
      <c r="B16" s="14"/>
      <c r="C16" s="89"/>
      <c r="D16" s="77"/>
      <c r="E16" s="77"/>
      <c r="F16" s="77"/>
      <c r="G16" s="269"/>
      <c r="H16" s="100">
        <f>MEDIAN(J16,L16,N16)</f>
        <v>71645</v>
      </c>
      <c r="I16" s="73"/>
      <c r="J16" s="274">
        <v>137621.91</v>
      </c>
      <c r="K16" s="276"/>
      <c r="L16" s="279">
        <v>27500</v>
      </c>
      <c r="M16" s="70"/>
      <c r="N16" s="80">
        <v>71645</v>
      </c>
      <c r="O16" s="222"/>
      <c r="P16" s="223"/>
      <c r="Q16" s="222"/>
      <c r="R16" s="223"/>
      <c r="T16" s="62"/>
    </row>
    <row r="17" spans="1:20" ht="72.75" customHeight="1">
      <c r="A17" s="9"/>
      <c r="B17" s="14"/>
      <c r="C17" s="208" t="s">
        <v>34</v>
      </c>
      <c r="D17" s="208"/>
      <c r="E17" s="208"/>
      <c r="F17" s="208"/>
      <c r="G17" s="209"/>
      <c r="H17" s="12">
        <f>H11+H16</f>
        <v>374278.14</v>
      </c>
      <c r="I17" s="11"/>
      <c r="J17" s="278"/>
      <c r="K17" s="96"/>
      <c r="L17" s="97"/>
      <c r="M17" s="96"/>
      <c r="N17" s="98"/>
      <c r="O17" s="206" t="s">
        <v>54</v>
      </c>
      <c r="P17" s="206"/>
      <c r="Q17" s="206" t="s">
        <v>54</v>
      </c>
      <c r="R17" s="206"/>
      <c r="T17" s="62"/>
    </row>
    <row r="20" spans="1:20">
      <c r="D20" s="13"/>
      <c r="J20" s="62"/>
    </row>
    <row r="24" spans="1:20">
      <c r="I24" s="107"/>
      <c r="J24" s="106"/>
    </row>
    <row r="31" spans="1:20">
      <c r="I31" s="62"/>
    </row>
    <row r="33" spans="9:9">
      <c r="I33" s="62"/>
    </row>
  </sheetData>
  <mergeCells count="18">
    <mergeCell ref="L13:L14"/>
    <mergeCell ref="N13:N14"/>
    <mergeCell ref="Q3:R3"/>
    <mergeCell ref="O17:P17"/>
    <mergeCell ref="Q17:R17"/>
    <mergeCell ref="B5:G5"/>
    <mergeCell ref="C17:G17"/>
    <mergeCell ref="A1:F3"/>
    <mergeCell ref="I1:N2"/>
    <mergeCell ref="G1:H2"/>
    <mergeCell ref="G3:H3"/>
    <mergeCell ref="I3:J3"/>
    <mergeCell ref="K3:L3"/>
    <mergeCell ref="M3:N3"/>
    <mergeCell ref="H13:H14"/>
    <mergeCell ref="O8:P16"/>
    <mergeCell ref="O3:P3"/>
    <mergeCell ref="Q8:R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Q27"/>
  <sheetViews>
    <sheetView topLeftCell="A13" workbookViewId="0">
      <selection activeCell="K20" sqref="K20"/>
    </sheetView>
  </sheetViews>
  <sheetFormatPr defaultRowHeight="15"/>
  <cols>
    <col min="3" max="3" width="39.5703125" style="108" customWidth="1"/>
    <col min="4" max="4" width="9.28515625" style="108" bestFit="1" customWidth="1"/>
    <col min="5" max="5" width="9.140625" style="108"/>
    <col min="6" max="6" width="20" style="108" customWidth="1"/>
    <col min="7" max="7" width="10.7109375" style="108" bestFit="1" customWidth="1"/>
    <col min="8" max="8" width="10.140625" style="108" bestFit="1" customWidth="1"/>
    <col min="9" max="9" width="10.7109375" style="108" bestFit="1" customWidth="1"/>
    <col min="10" max="10" width="11.5703125" style="108" bestFit="1" customWidth="1"/>
    <col min="11" max="11" width="11.28515625" style="108" customWidth="1"/>
    <col min="12" max="12" width="9.28515625" style="108" bestFit="1" customWidth="1"/>
    <col min="13" max="13" width="9.140625" style="108"/>
    <col min="14" max="14" width="9.28515625" style="108" bestFit="1" customWidth="1"/>
  </cols>
  <sheetData>
    <row r="2" spans="1:15" s="115" customFormat="1" ht="11.25">
      <c r="A2" s="229"/>
      <c r="B2" s="229"/>
      <c r="C2" s="229"/>
      <c r="D2" s="229"/>
      <c r="E2" s="230"/>
      <c r="F2" s="231" t="s">
        <v>35</v>
      </c>
      <c r="G2" s="232"/>
      <c r="H2" s="232"/>
      <c r="I2" s="232"/>
      <c r="J2" s="232"/>
      <c r="K2" s="232"/>
      <c r="L2" s="177"/>
      <c r="M2" s="177"/>
      <c r="N2" s="177"/>
      <c r="O2" s="178"/>
    </row>
    <row r="3" spans="1:15" s="115" customFormat="1" ht="11.25">
      <c r="A3" s="229"/>
      <c r="B3" s="229"/>
      <c r="C3" s="229"/>
      <c r="D3" s="229"/>
      <c r="E3" s="230"/>
      <c r="F3" s="233"/>
      <c r="G3" s="234"/>
      <c r="H3" s="234"/>
      <c r="I3" s="234"/>
      <c r="J3" s="234"/>
      <c r="K3" s="234"/>
      <c r="L3" s="193"/>
      <c r="M3" s="193"/>
      <c r="N3" s="193"/>
      <c r="O3" s="194"/>
    </row>
    <row r="4" spans="1:15" s="115" customFormat="1" ht="11.25" customHeight="1">
      <c r="A4" s="229"/>
      <c r="B4" s="229"/>
      <c r="C4" s="229"/>
      <c r="D4" s="229"/>
      <c r="E4" s="229"/>
      <c r="F4" s="235" t="s">
        <v>37</v>
      </c>
      <c r="G4" s="235"/>
      <c r="H4" s="236" t="s">
        <v>38</v>
      </c>
      <c r="I4" s="236"/>
      <c r="J4" s="237" t="s">
        <v>39</v>
      </c>
      <c r="K4" s="238"/>
      <c r="L4" s="239" t="s">
        <v>40</v>
      </c>
      <c r="M4" s="239"/>
      <c r="N4" s="239" t="s">
        <v>41</v>
      </c>
      <c r="O4" s="239"/>
    </row>
    <row r="5" spans="1:15" s="115" customFormat="1" ht="30.75">
      <c r="A5" s="116" t="s">
        <v>11</v>
      </c>
      <c r="B5" s="116" t="s">
        <v>12</v>
      </c>
      <c r="C5" s="116" t="s">
        <v>13</v>
      </c>
      <c r="D5" s="116" t="s">
        <v>14</v>
      </c>
      <c r="E5" s="116" t="s">
        <v>15</v>
      </c>
      <c r="F5" s="117" t="s">
        <v>16</v>
      </c>
      <c r="G5" s="117" t="s">
        <v>17</v>
      </c>
      <c r="H5" s="118" t="s">
        <v>16</v>
      </c>
      <c r="I5" s="118" t="s">
        <v>17</v>
      </c>
      <c r="J5" s="119" t="s">
        <v>16</v>
      </c>
      <c r="K5" s="120" t="s">
        <v>17</v>
      </c>
      <c r="L5" s="121" t="s">
        <v>16</v>
      </c>
      <c r="M5" s="121" t="s">
        <v>17</v>
      </c>
      <c r="N5" s="121" t="s">
        <v>16</v>
      </c>
      <c r="O5" s="121" t="s">
        <v>17</v>
      </c>
    </row>
    <row r="6" spans="1:15" s="115" customFormat="1" ht="11.25">
      <c r="A6" s="122" t="s">
        <v>42</v>
      </c>
      <c r="B6" s="240" t="s">
        <v>43</v>
      </c>
      <c r="C6" s="240"/>
      <c r="D6" s="240"/>
      <c r="E6" s="240"/>
      <c r="F6" s="123"/>
      <c r="G6" s="123"/>
      <c r="H6" s="123"/>
      <c r="I6" s="123"/>
      <c r="J6" s="123"/>
      <c r="K6" s="124"/>
      <c r="L6" s="144"/>
      <c r="M6" s="144"/>
      <c r="N6" s="144"/>
      <c r="O6" s="144"/>
    </row>
    <row r="7" spans="1:15" s="115" customFormat="1" ht="172.5">
      <c r="A7" s="125" t="s">
        <v>23</v>
      </c>
      <c r="B7" s="126"/>
      <c r="C7" s="127" t="s">
        <v>55</v>
      </c>
      <c r="D7" s="126" t="s">
        <v>22</v>
      </c>
      <c r="E7" s="128">
        <v>1</v>
      </c>
      <c r="F7" s="129">
        <v>70304.600000000006</v>
      </c>
      <c r="G7" s="130">
        <f>E7*F7</f>
        <v>70304.600000000006</v>
      </c>
      <c r="H7" s="131">
        <v>81000</v>
      </c>
      <c r="I7" s="130">
        <f>H7*E7</f>
        <v>81000</v>
      </c>
      <c r="J7" s="132">
        <v>50644</v>
      </c>
      <c r="K7" s="133">
        <f>J7*E7</f>
        <v>50644</v>
      </c>
      <c r="L7" s="176"/>
      <c r="M7" s="177"/>
      <c r="N7" s="176"/>
      <c r="O7" s="178"/>
    </row>
    <row r="8" spans="1:15" s="115" customFormat="1" ht="192.75">
      <c r="A8" s="125" t="s">
        <v>25</v>
      </c>
      <c r="B8" s="126"/>
      <c r="C8" s="134" t="s">
        <v>56</v>
      </c>
      <c r="D8" s="126" t="s">
        <v>22</v>
      </c>
      <c r="E8" s="128">
        <v>1</v>
      </c>
      <c r="F8" s="129">
        <v>77222.91</v>
      </c>
      <c r="G8" s="130">
        <f>E8*F8</f>
        <v>77222.91</v>
      </c>
      <c r="H8" s="131">
        <v>105000</v>
      </c>
      <c r="I8" s="130">
        <f>H8*E8</f>
        <v>105000</v>
      </c>
      <c r="J8" s="132">
        <v>55248</v>
      </c>
      <c r="K8" s="133">
        <f>J8*E8</f>
        <v>55248</v>
      </c>
      <c r="L8" s="173"/>
      <c r="M8" s="175"/>
      <c r="N8" s="173"/>
      <c r="O8" s="174"/>
    </row>
    <row r="9" spans="1:15" s="115" customFormat="1" ht="153">
      <c r="A9" s="125" t="s">
        <v>27</v>
      </c>
      <c r="B9" s="126"/>
      <c r="C9" s="135" t="s">
        <v>57</v>
      </c>
      <c r="D9" s="126" t="s">
        <v>22</v>
      </c>
      <c r="E9" s="128">
        <v>1</v>
      </c>
      <c r="F9" s="129">
        <v>65928.78</v>
      </c>
      <c r="G9" s="130">
        <f>E9*F9</f>
        <v>65928.78</v>
      </c>
      <c r="H9" s="131">
        <v>67500</v>
      </c>
      <c r="I9" s="130">
        <f>H9*E9</f>
        <v>67500</v>
      </c>
      <c r="J9" s="132">
        <v>46040</v>
      </c>
      <c r="K9" s="133">
        <f>J9*E9</f>
        <v>46040</v>
      </c>
      <c r="L9" s="241"/>
      <c r="M9" s="242"/>
      <c r="N9" s="241"/>
      <c r="O9" s="245"/>
    </row>
    <row r="10" spans="1:15" s="115" customFormat="1" ht="111.75">
      <c r="A10" s="136" t="s">
        <v>29</v>
      </c>
      <c r="B10" s="137"/>
      <c r="C10" s="138" t="s">
        <v>58</v>
      </c>
      <c r="D10" s="137" t="s">
        <v>22</v>
      </c>
      <c r="E10" s="139">
        <v>1</v>
      </c>
      <c r="F10" s="129">
        <v>65678.55</v>
      </c>
      <c r="G10" s="130">
        <f>E10*F10</f>
        <v>65678.55</v>
      </c>
      <c r="H10" s="131">
        <v>72500</v>
      </c>
      <c r="I10" s="130">
        <f>H10*E10</f>
        <v>72500</v>
      </c>
      <c r="J10" s="132">
        <v>46040</v>
      </c>
      <c r="K10" s="133">
        <f>J10*E10</f>
        <v>46040</v>
      </c>
      <c r="L10" s="241"/>
      <c r="M10" s="242"/>
      <c r="N10" s="241"/>
      <c r="O10" s="245"/>
    </row>
    <row r="11" spans="1:15" s="115" customFormat="1" ht="11.25">
      <c r="A11" s="143" t="s">
        <v>47</v>
      </c>
      <c r="B11" s="144"/>
      <c r="C11" s="140" t="s">
        <v>30</v>
      </c>
      <c r="D11" s="141" t="s">
        <v>31</v>
      </c>
      <c r="E11" s="142">
        <v>1</v>
      </c>
      <c r="F11" s="129">
        <v>23498.3</v>
      </c>
      <c r="G11" s="130">
        <f>E11*F11</f>
        <v>23498.3</v>
      </c>
      <c r="H11" s="131">
        <v>30000</v>
      </c>
      <c r="I11" s="130">
        <f>H11*E11</f>
        <v>30000</v>
      </c>
      <c r="J11" s="132">
        <v>6784.23</v>
      </c>
      <c r="K11" s="133">
        <f>J11*E11</f>
        <v>6784.23</v>
      </c>
      <c r="L11" s="241"/>
      <c r="M11" s="242"/>
      <c r="N11" s="241"/>
      <c r="O11" s="245"/>
    </row>
    <row r="12" spans="1:15" s="115" customFormat="1" ht="11.25">
      <c r="A12" s="125"/>
      <c r="B12" s="155"/>
      <c r="C12" s="156"/>
      <c r="D12" s="141"/>
      <c r="E12" s="142"/>
      <c r="F12" s="130"/>
      <c r="G12" s="145">
        <f>SUM(G7:G11)</f>
        <v>302633.14</v>
      </c>
      <c r="H12" s="130"/>
      <c r="I12" s="145">
        <f>SUM(I7:I11)</f>
        <v>356000</v>
      </c>
      <c r="J12" s="130"/>
      <c r="K12" s="146">
        <f>SUM(K7:K11)</f>
        <v>204756.23</v>
      </c>
      <c r="L12" s="243"/>
      <c r="M12" s="244"/>
      <c r="N12" s="243"/>
      <c r="O12" s="246"/>
    </row>
    <row r="14" spans="1:15" ht="20.25">
      <c r="A14" s="147">
        <v>2</v>
      </c>
      <c r="B14" s="109"/>
      <c r="C14" s="147" t="s">
        <v>33</v>
      </c>
      <c r="D14" s="148"/>
      <c r="E14" s="148"/>
      <c r="F14" s="149"/>
      <c r="G14" s="150"/>
      <c r="H14" s="151"/>
      <c r="I14" s="150"/>
      <c r="J14" s="152"/>
      <c r="K14" s="165"/>
      <c r="L14" s="113"/>
      <c r="M14" s="112"/>
      <c r="N14" s="113"/>
      <c r="O14" s="114"/>
    </row>
    <row r="15" spans="1:15">
      <c r="A15" s="109">
        <v>2.1</v>
      </c>
      <c r="B15" s="109"/>
      <c r="C15" s="147" t="s">
        <v>49</v>
      </c>
      <c r="D15" s="148"/>
      <c r="E15" s="148"/>
      <c r="F15" s="153"/>
      <c r="G15" s="265">
        <v>108984</v>
      </c>
      <c r="H15" s="148"/>
      <c r="I15" s="228">
        <v>7000</v>
      </c>
      <c r="J15" s="148"/>
      <c r="K15" s="166">
        <v>36500</v>
      </c>
      <c r="L15" s="190"/>
      <c r="M15" s="111"/>
      <c r="N15" s="190"/>
      <c r="O15" s="191"/>
    </row>
    <row r="16" spans="1:15">
      <c r="A16" s="109">
        <v>2.1</v>
      </c>
      <c r="B16" s="109"/>
      <c r="C16" s="147" t="s">
        <v>51</v>
      </c>
      <c r="D16" s="148"/>
      <c r="E16" s="148"/>
      <c r="F16" s="153"/>
      <c r="G16" s="266">
        <v>10025.31</v>
      </c>
      <c r="H16" s="148"/>
      <c r="I16" s="228"/>
      <c r="J16" s="148"/>
      <c r="K16" s="166">
        <v>12800</v>
      </c>
      <c r="L16" s="190"/>
      <c r="M16" s="111"/>
      <c r="N16" s="190"/>
      <c r="O16" s="191"/>
    </row>
    <row r="17" spans="1:17">
      <c r="A17" s="109">
        <v>2.1</v>
      </c>
      <c r="B17" s="109"/>
      <c r="C17" s="147" t="s">
        <v>53</v>
      </c>
      <c r="D17" s="148"/>
      <c r="E17" s="148"/>
      <c r="F17" s="153"/>
      <c r="G17" s="267">
        <v>18612.599999999999</v>
      </c>
      <c r="H17" s="148"/>
      <c r="I17" s="153">
        <v>20500</v>
      </c>
      <c r="J17" s="148"/>
      <c r="K17" s="166">
        <v>22345</v>
      </c>
      <c r="L17" s="190"/>
      <c r="M17" s="111"/>
      <c r="N17" s="190"/>
      <c r="O17" s="191"/>
    </row>
    <row r="18" spans="1:17">
      <c r="A18" s="157"/>
      <c r="B18" s="157"/>
      <c r="C18" s="158"/>
      <c r="D18" s="158"/>
      <c r="E18" s="158"/>
      <c r="F18" s="159"/>
      <c r="G18" s="268">
        <f>SUM(G15:G17)</f>
        <v>137621.91</v>
      </c>
      <c r="H18" s="158"/>
      <c r="I18" s="161">
        <f>SUM(I15:I17)</f>
        <v>27500</v>
      </c>
      <c r="J18" s="159"/>
      <c r="K18" s="167">
        <f>SUM(K15:K17)</f>
        <v>71645</v>
      </c>
      <c r="L18" s="192"/>
      <c r="M18" s="111"/>
      <c r="N18" s="192"/>
      <c r="O18" s="191"/>
    </row>
    <row r="19" spans="1:17">
      <c r="A19" s="109"/>
      <c r="B19" s="157"/>
      <c r="C19" s="158"/>
      <c r="D19" s="158"/>
      <c r="E19" s="158"/>
      <c r="F19" s="159"/>
      <c r="G19" s="182"/>
      <c r="H19" s="185"/>
      <c r="I19" s="182"/>
      <c r="J19" s="182"/>
      <c r="K19" s="189"/>
      <c r="L19" s="168"/>
      <c r="M19" s="164"/>
      <c r="N19" s="168"/>
      <c r="O19" s="169"/>
      <c r="P19" s="160"/>
      <c r="Q19" s="160"/>
    </row>
    <row r="20" spans="1:17">
      <c r="A20" s="110"/>
      <c r="B20" s="179"/>
      <c r="C20" s="180"/>
      <c r="D20" s="180"/>
      <c r="E20" s="180"/>
      <c r="F20" s="181"/>
      <c r="G20" s="184">
        <f>G12+G18</f>
        <v>440255.05000000005</v>
      </c>
      <c r="H20" s="183"/>
      <c r="I20" s="186">
        <f>I12+I18</f>
        <v>383500</v>
      </c>
      <c r="J20" s="187"/>
      <c r="K20" s="188">
        <f>K12+K18</f>
        <v>276401.23</v>
      </c>
      <c r="L20" s="172"/>
      <c r="M20" s="172"/>
      <c r="N20" s="170"/>
      <c r="O20" s="171"/>
    </row>
    <row r="21" spans="1:17">
      <c r="F21" s="154"/>
      <c r="G21" s="154"/>
      <c r="H21" s="154"/>
      <c r="I21" s="154"/>
      <c r="J21" s="111"/>
      <c r="K21" s="111"/>
      <c r="L21" s="247" t="s">
        <v>59</v>
      </c>
      <c r="M21" s="248"/>
      <c r="N21" s="252" t="s">
        <v>60</v>
      </c>
      <c r="O21" s="253"/>
    </row>
    <row r="22" spans="1:17">
      <c r="A22" s="109"/>
      <c r="B22" s="109"/>
      <c r="C22" s="148"/>
      <c r="D22" s="264"/>
      <c r="E22" s="264"/>
      <c r="F22" s="256" t="s">
        <v>61</v>
      </c>
      <c r="G22" s="257"/>
      <c r="H22" s="258" t="s">
        <v>62</v>
      </c>
      <c r="I22" s="259"/>
      <c r="J22" s="260" t="s">
        <v>63</v>
      </c>
      <c r="K22" s="261"/>
      <c r="L22" s="249"/>
      <c r="M22" s="248"/>
      <c r="N22" s="252"/>
      <c r="O22" s="253"/>
    </row>
    <row r="23" spans="1:17" ht="46.5" customHeight="1">
      <c r="F23" s="262" t="s">
        <v>64</v>
      </c>
      <c r="G23" s="263"/>
      <c r="L23" s="250"/>
      <c r="M23" s="251"/>
      <c r="N23" s="254"/>
      <c r="O23" s="255"/>
    </row>
    <row r="24" spans="1:17">
      <c r="F24" s="162"/>
      <c r="G24" s="163"/>
      <c r="O24" s="108"/>
    </row>
    <row r="25" spans="1:17">
      <c r="F25" s="162"/>
      <c r="G25" s="163"/>
      <c r="O25" s="108"/>
    </row>
    <row r="27" spans="1:17">
      <c r="I27" s="111"/>
    </row>
  </sheetData>
  <mergeCells count="18">
    <mergeCell ref="D22:E22"/>
    <mergeCell ref="L21:M23"/>
    <mergeCell ref="N21:O23"/>
    <mergeCell ref="F22:G22"/>
    <mergeCell ref="H22:I22"/>
    <mergeCell ref="J22:K22"/>
    <mergeCell ref="F23:G23"/>
    <mergeCell ref="L4:M4"/>
    <mergeCell ref="N4:O4"/>
    <mergeCell ref="B6:E6"/>
    <mergeCell ref="L9:M12"/>
    <mergeCell ref="N9:O12"/>
    <mergeCell ref="I15:I16"/>
    <mergeCell ref="A2:E4"/>
    <mergeCell ref="F2:K3"/>
    <mergeCell ref="F4:G4"/>
    <mergeCell ref="H4:I4"/>
    <mergeCell ref="J4:K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7" ma:contentTypeDescription="Crie um novo documento." ma:contentTypeScope="" ma:versionID="76158d17e2d4f9cc073466b27688835a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4289f91c1ef9f8b7e4dc4473e690485f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  <SharedWithUsers xmlns="31915563-1e63-410d-974b-28645d502fc9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26BCF6B1-3A60-4628-9B05-A61D9B36DC4A}"/>
</file>

<file path=customXml/itemProps2.xml><?xml version="1.0" encoding="utf-8"?>
<ds:datastoreItem xmlns:ds="http://schemas.openxmlformats.org/officeDocument/2006/customXml" ds:itemID="{2D5FA56D-A2EF-4917-B8FF-27202557C82C}"/>
</file>

<file path=customXml/itemProps3.xml><?xml version="1.0" encoding="utf-8"?>
<ds:datastoreItem xmlns:ds="http://schemas.openxmlformats.org/officeDocument/2006/customXml" ds:itemID="{24E8A9E9-016B-4D88-9ADF-E42646EB75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Secretaria de Receita Federal do Brasil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MERCIA BEZERRA FREITAS</dc:creator>
  <cp:keywords/>
  <dc:description/>
  <cp:lastModifiedBy>Mercia Bezerra de Freitas</cp:lastModifiedBy>
  <cp:revision/>
  <dcterms:created xsi:type="dcterms:W3CDTF">2023-05-15T16:03:04Z</dcterms:created>
  <dcterms:modified xsi:type="dcterms:W3CDTF">2023-10-26T20:31:37Z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0x010100057A0BDB9A418447A4781BA6F1300CDF</vt:lpwstr>
  </property>
  <property fmtid="{D5CDD505-2E9C-101B-9397-08002B2CF9AE}" pid="3" name="MediaServiceImageTags">
    <vt:lpwstr/>
  </property>
  <property fmtid="{D5CDD505-2E9C-101B-9397-08002B2CF9AE}" pid="4" name="Order">
    <vt:r8>40100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